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kfs01\s1333\group\事業支援G\098_各種届出様式・基準等\00_各種様式・指定基準\６　標準様式（作業中）\2_申請書添付書類\決裁後\"/>
    </mc:Choice>
  </mc:AlternateContent>
  <xr:revisionPtr revIDLastSave="0" documentId="13_ncr:1_{01961E20-E7A7-4644-B019-47AD3C86AA86}" xr6:coauthVersionLast="47" xr6:coauthVersionMax="47" xr10:uidLastSave="{00000000-0000-0000-0000-000000000000}"/>
  <bookViews>
    <workbookView xWindow="-108" yWindow="-108" windowWidth="23256" windowHeight="13896" tabRatio="792" xr2:uid="{00000000-000D-0000-FFFF-FFFF00000000}"/>
  </bookViews>
  <sheets>
    <sheet name="指定申請書確認表" sheetId="116" r:id="rId1"/>
    <sheet name="口座振込依頼書" sheetId="162" r:id="rId2"/>
    <sheet name="別紙１　他法指定事業等" sheetId="86" r:id="rId3"/>
    <sheet name="別紙２（その１）多機能型" sheetId="164" r:id="rId4"/>
    <sheet name="別紙２（その２）多機能型" sheetId="165" r:id="rId5"/>
    <sheet name="勤務形態一覧表（居宅介護）" sheetId="133" r:id="rId6"/>
    <sheet name="勤務形態一覧表（重度訪問介護）" sheetId="134" r:id="rId7"/>
    <sheet name="勤務形態一覧表（同行援護）" sheetId="167" r:id="rId8"/>
    <sheet name="勤務形態一覧表（行動援護）" sheetId="136" r:id="rId9"/>
    <sheet name="勤務形態一覧表（療養介護）" sheetId="137" r:id="rId10"/>
    <sheet name="勤務形態一覧表（生活介護）" sheetId="138" r:id="rId11"/>
    <sheet name="勤務形態一覧表（短期入所・併設型）" sheetId="139" r:id="rId12"/>
    <sheet name="勤務形態一覧表（短期入所・空床利用型）" sheetId="140" r:id="rId13"/>
    <sheet name="勤務形態一覧表（短期入所・単独型）" sheetId="141" r:id="rId14"/>
    <sheet name="勤務形態一覧表（重度障害者等包括支援）" sheetId="142" r:id="rId15"/>
    <sheet name="勤務形態一覧表（機能訓練）" sheetId="143" r:id="rId16"/>
    <sheet name="勤務形態一覧表（生活訓練）" sheetId="144" r:id="rId17"/>
    <sheet name="勤務形態一覧表（就労選択支援）" sheetId="145" r:id="rId18"/>
    <sheet name="勤務形態一覧表（就労移行支援）" sheetId="146" r:id="rId19"/>
    <sheet name="勤務形態一覧表（認定指定就労移行支援）" sheetId="147" r:id="rId20"/>
    <sheet name="勤務形態一覧表（就労継続支援A型・B型）" sheetId="148" r:id="rId21"/>
    <sheet name="勤務形態一覧表（就労定着支援）" sheetId="149" r:id="rId22"/>
    <sheet name="勤務形態一覧表（自立生活援助）" sheetId="150" r:id="rId23"/>
    <sheet name="勤務形態一覧表（共同生活援助・介護サービス包括型）" sheetId="151" r:id="rId24"/>
    <sheet name="勤務形態一覧表（共同生活援助・外部サービス利用型）" sheetId="152" r:id="rId25"/>
    <sheet name="勤務形態一覧表（共同生活援助・日中サービス支援型" sheetId="153" r:id="rId26"/>
    <sheet name="勤務形態一覧表（障害者支援施設）" sheetId="154" r:id="rId27"/>
    <sheet name="勤務形態一覧表（一般相談支援）" sheetId="155" r:id="rId28"/>
    <sheet name="参考様式１　事業所・施設の平面図" sheetId="9" r:id="rId29"/>
    <sheet name="参考様式２　居室面積等一覧表" sheetId="10" r:id="rId30"/>
    <sheet name="参考様式３　事業所の設備・備品等一覧表" sheetId="50" r:id="rId31"/>
    <sheet name="参考様式４　管理者等経歴書" sheetId="72" r:id="rId32"/>
    <sheet name="参考様式５　実務経験証明書" sheetId="80" r:id="rId33"/>
    <sheet name="参考様式６　苦情解決措置の概要" sheetId="156" r:id="rId34"/>
    <sheet name="参考様式８　主たる障害特定理由" sheetId="157" r:id="rId35"/>
    <sheet name="参考様式９　誓約書" sheetId="158" r:id="rId36"/>
    <sheet name="別紙①" sheetId="159" r:id="rId37"/>
    <sheet name="別紙②" sheetId="160" r:id="rId38"/>
    <sheet name="別紙③" sheetId="161" r:id="rId39"/>
    <sheet name="参考様式９別紙　役員等名簿" sheetId="77" r:id="rId40"/>
    <sheet name="参考様式10　協力医療機関との契約の内容" sheetId="55" r:id="rId41"/>
    <sheet name="参考様式11　指定障害者支援施設等との連携体制等" sheetId="56" r:id="rId42"/>
    <sheet name="参考様式12　関係機関との協力体制" sheetId="105" r:id="rId43"/>
    <sheet name="参考様式13　常時の連絡体制" sheetId="106" r:id="rId44"/>
    <sheet name="参考様式16 行動援護研修受講誓約書" sheetId="114" r:id="rId45"/>
    <sheet name="参考様式17 共生型サービス技術的支援の概要" sheetId="118" r:id="rId46"/>
    <sheet name="参考様式18　一般就労実績" sheetId="119" r:id="rId47"/>
    <sheet name="管理者誓約書（障害福祉サービス事業所用）" sheetId="109" r:id="rId48"/>
    <sheet name="管理者誓約書（障害者支援施設用）" sheetId="110" r:id="rId49"/>
    <sheet name="管理者誓約書（一般相談）" sheetId="107" r:id="rId50"/>
    <sheet name="社会保険等確認票" sheetId="117" r:id="rId51"/>
    <sheet name="地域連携推進会議の実施に係る報告書" sheetId="130" r:id="rId52"/>
    <sheet name="報告書　別紙" sheetId="131" r:id="rId53"/>
    <sheet name="&lt;削除しないでください&gt;選択肢" sheetId="163" r:id="rId54"/>
  </sheets>
  <externalReferences>
    <externalReference r:id="rId55"/>
    <externalReference r:id="rId56"/>
    <externalReference r:id="rId57"/>
    <externalReference r:id="rId58"/>
    <externalReference r:id="rId59"/>
    <externalReference r:id="rId60"/>
    <externalReference r:id="rId61"/>
  </externalReferences>
  <definedNames>
    <definedName name="___________kk29" localSheetId="46">#REF!</definedName>
    <definedName name="___________kk29" localSheetId="51">#REF!</definedName>
    <definedName name="___________kk29">#REF!</definedName>
    <definedName name="__________kk06" localSheetId="46">#REF!</definedName>
    <definedName name="__________kk06" localSheetId="51">#REF!</definedName>
    <definedName name="__________kk06">#REF!</definedName>
    <definedName name="__________kk29" localSheetId="46">#REF!</definedName>
    <definedName name="__________kk29" localSheetId="51">#REF!</definedName>
    <definedName name="__________kk29">#REF!</definedName>
    <definedName name="_________kk06" localSheetId="46">#REF!</definedName>
    <definedName name="_________kk06" localSheetId="51">#REF!</definedName>
    <definedName name="_________kk06">#REF!</definedName>
    <definedName name="_________kk29" localSheetId="46">#REF!</definedName>
    <definedName name="_________kk29" localSheetId="51">#REF!</definedName>
    <definedName name="_________kk29">#REF!</definedName>
    <definedName name="________kk06" localSheetId="46">#REF!</definedName>
    <definedName name="________kk06" localSheetId="51">#REF!</definedName>
    <definedName name="________kk06">#REF!</definedName>
    <definedName name="________kk29" localSheetId="46">#REF!</definedName>
    <definedName name="________kk29" localSheetId="51">#REF!</definedName>
    <definedName name="________kk29">#REF!</definedName>
    <definedName name="_______kk06" localSheetId="46">#REF!</definedName>
    <definedName name="_______kk06" localSheetId="51">#REF!</definedName>
    <definedName name="_______kk06">#REF!</definedName>
    <definedName name="_______kk29" localSheetId="46">#REF!</definedName>
    <definedName name="_______kk29" localSheetId="51">#REF!</definedName>
    <definedName name="_______kk29">#REF!</definedName>
    <definedName name="______kk06" localSheetId="46">#REF!</definedName>
    <definedName name="______kk06" localSheetId="51">#REF!</definedName>
    <definedName name="______kk06">#REF!</definedName>
    <definedName name="______kk29" localSheetId="46">#REF!</definedName>
    <definedName name="______kk29" localSheetId="51">#REF!</definedName>
    <definedName name="______kk29">#REF!</definedName>
    <definedName name="_____kk06" localSheetId="46">#REF!</definedName>
    <definedName name="_____kk06" localSheetId="51">#REF!</definedName>
    <definedName name="_____kk06">#REF!</definedName>
    <definedName name="_____kk29" localSheetId="46">#REF!</definedName>
    <definedName name="_____kk29" localSheetId="51">#REF!</definedName>
    <definedName name="_____kk29">#REF!</definedName>
    <definedName name="____kk06" localSheetId="46">#REF!</definedName>
    <definedName name="____kk06" localSheetId="51">#REF!</definedName>
    <definedName name="____kk06">#REF!</definedName>
    <definedName name="____kk1" localSheetId="51">#REF!</definedName>
    <definedName name="____kk1">#REF!</definedName>
    <definedName name="____kk29" localSheetId="46">#REF!</definedName>
    <definedName name="____kk29" localSheetId="51">#REF!</definedName>
    <definedName name="____kk29">#REF!</definedName>
    <definedName name="___kk06" localSheetId="46">#REF!</definedName>
    <definedName name="___kk06" localSheetId="51">#REF!</definedName>
    <definedName name="___kk06">#REF!</definedName>
    <definedName name="___kk1" localSheetId="51">#REF!</definedName>
    <definedName name="___kk1">#REF!</definedName>
    <definedName name="___kk29" localSheetId="46">#REF!</definedName>
    <definedName name="___kk29" localSheetId="51">#REF!</definedName>
    <definedName name="___kk29">#REF!</definedName>
    <definedName name="__kk06" localSheetId="46">#REF!</definedName>
    <definedName name="__kk06" localSheetId="51">#REF!</definedName>
    <definedName name="__kk06">#REF!</definedName>
    <definedName name="__kk1" localSheetId="51">#REF!</definedName>
    <definedName name="__kk1">#REF!</definedName>
    <definedName name="__kk29" localSheetId="46">#REF!</definedName>
    <definedName name="__kk29" localSheetId="51">#REF!</definedName>
    <definedName name="__kk29">#REF!</definedName>
    <definedName name="_kk06" localSheetId="46">#REF!</definedName>
    <definedName name="_kk06" localSheetId="51">#REF!</definedName>
    <definedName name="_kk06">#REF!</definedName>
    <definedName name="_kk1" localSheetId="48">#REF!</definedName>
    <definedName name="_kk1" localSheetId="47">#REF!</definedName>
    <definedName name="_kk1" localSheetId="44">#REF!</definedName>
    <definedName name="_kk1" localSheetId="45">#REF!</definedName>
    <definedName name="_kk1" localSheetId="51">#REF!</definedName>
    <definedName name="_kk1" localSheetId="52">#REF!</definedName>
    <definedName name="_kk1">#REF!</definedName>
    <definedName name="_kk2" localSheetId="51">#REF!</definedName>
    <definedName name="_kk2">#REF!</definedName>
    <definedName name="_kk29" localSheetId="46">#REF!</definedName>
    <definedName name="_kk29" localSheetId="51">#REF!</definedName>
    <definedName name="_kk29">#REF!</definedName>
    <definedName name="▼選択してください。" localSheetId="44">#REF!</definedName>
    <definedName name="▼選択してください。" localSheetId="45">#REF!</definedName>
    <definedName name="▼選択してください。" localSheetId="51">#REF!</definedName>
    <definedName name="▼選択してください。" localSheetId="52">#REF!</definedName>
    <definedName name="▼選択してください。">#REF!</definedName>
    <definedName name="②従業者の員数" localSheetId="46">#REF!</definedName>
    <definedName name="②従業者の員数" localSheetId="51">#REF!</definedName>
    <definedName name="②従業者の員数">#REF!</definedName>
    <definedName name="aa" localSheetId="51">#REF!</definedName>
    <definedName name="aa">#REF!</definedName>
    <definedName name="aaaaa" localSheetId="51">#REF!</definedName>
    <definedName name="aaaaa">#REF!</definedName>
    <definedName name="as">#REF!</definedName>
    <definedName name="Avrg" localSheetId="48">#REF!</definedName>
    <definedName name="Avrg" localSheetId="47">#REF!</definedName>
    <definedName name="Avrg" localSheetId="44">#REF!</definedName>
    <definedName name="Avrg" localSheetId="45">#REF!</definedName>
    <definedName name="Avrg" localSheetId="46">#REF!</definedName>
    <definedName name="Avrg" localSheetId="51">#REF!</definedName>
    <definedName name="Avrg" localSheetId="52">#REF!</definedName>
    <definedName name="Avrg">#REF!</definedName>
    <definedName name="avrg1" localSheetId="46">#REF!</definedName>
    <definedName name="avrg1" localSheetId="51">#REF!</definedName>
    <definedName name="avrg1">#REF!</definedName>
    <definedName name="CSV_サービス情報" localSheetId="44">#REF!</definedName>
    <definedName name="CSV_サービス情報" localSheetId="45">#REF!</definedName>
    <definedName name="CSV_サービス情報" localSheetId="51">#REF!</definedName>
    <definedName name="CSV_サービス情報" localSheetId="52">#REF!</definedName>
    <definedName name="CSV_サービス情報">#REF!</definedName>
    <definedName name="CSV_口座振込依頼書" localSheetId="44">#REF!</definedName>
    <definedName name="CSV_口座振込依頼書" localSheetId="45">#REF!</definedName>
    <definedName name="CSV_口座振込依頼書" localSheetId="51">#REF!</definedName>
    <definedName name="CSV_口座振込依頼書" localSheetId="52">#REF!</definedName>
    <definedName name="CSV_口座振込依頼書">#REF!</definedName>
    <definedName name="CSV_施設種別">#REF!</definedName>
    <definedName name="CSV_追加情報" localSheetId="44">#REF!</definedName>
    <definedName name="CSV_追加情報" localSheetId="45">#REF!</definedName>
    <definedName name="CSV_追加情報" localSheetId="51">#REF!</definedName>
    <definedName name="CSV_追加情報" localSheetId="52">#REF!</definedName>
    <definedName name="CSV_追加情報">#REF!</definedName>
    <definedName name="CSV_付表１" localSheetId="44">#REF!</definedName>
    <definedName name="CSV_付表１" localSheetId="45">#REF!</definedName>
    <definedName name="CSV_付表１" localSheetId="51">#REF!</definedName>
    <definedName name="CSV_付表１" localSheetId="52">#REF!</definedName>
    <definedName name="CSV_付表１">#REF!</definedName>
    <definedName name="CSV_付表１＿１" localSheetId="51">#REF!</definedName>
    <definedName name="CSV_付表１＿１">#REF!</definedName>
    <definedName name="CSV_付表１＿２" localSheetId="44">#REF!</definedName>
    <definedName name="CSV_付表１＿２" localSheetId="45">#REF!</definedName>
    <definedName name="CSV_付表１＿２" localSheetId="51">#REF!</definedName>
    <definedName name="CSV_付表１＿２" localSheetId="52">#REF!</definedName>
    <definedName name="CSV_付表１＿２">#REF!</definedName>
    <definedName name="CSV_付表１０" localSheetId="44">#REF!</definedName>
    <definedName name="CSV_付表１０" localSheetId="45">#REF!</definedName>
    <definedName name="CSV_付表１０" localSheetId="51">#REF!</definedName>
    <definedName name="CSV_付表１０" localSheetId="52">#REF!</definedName>
    <definedName name="CSV_付表１０">#REF!</definedName>
    <definedName name="CSV_付表１０＿２" localSheetId="44">#REF!</definedName>
    <definedName name="CSV_付表１０＿２" localSheetId="45">#REF!</definedName>
    <definedName name="CSV_付表１０＿２" localSheetId="51">#REF!</definedName>
    <definedName name="CSV_付表１０＿２" localSheetId="52">#REF!</definedName>
    <definedName name="CSV_付表１０＿２">#REF!</definedName>
    <definedName name="CSV_付表１１" localSheetId="44">#REF!</definedName>
    <definedName name="CSV_付表１１" localSheetId="45">#REF!</definedName>
    <definedName name="CSV_付表１１" localSheetId="51">#REF!</definedName>
    <definedName name="CSV_付表１１" localSheetId="52">#REF!</definedName>
    <definedName name="CSV_付表１１">#REF!</definedName>
    <definedName name="CSV_付表１１＿２" localSheetId="44">#REF!</definedName>
    <definedName name="CSV_付表１１＿２" localSheetId="45">#REF!</definedName>
    <definedName name="CSV_付表１１＿２" localSheetId="51">#REF!</definedName>
    <definedName name="CSV_付表１１＿２" localSheetId="52">#REF!</definedName>
    <definedName name="CSV_付表１１＿２">#REF!</definedName>
    <definedName name="CSV_付表１２" localSheetId="44">#REF!</definedName>
    <definedName name="CSV_付表１２" localSheetId="45">#REF!</definedName>
    <definedName name="CSV_付表１２" localSheetId="51">#REF!</definedName>
    <definedName name="CSV_付表１２" localSheetId="52">#REF!</definedName>
    <definedName name="CSV_付表１２">#REF!</definedName>
    <definedName name="CSV_付表１２＿２" localSheetId="44">#REF!</definedName>
    <definedName name="CSV_付表１２＿２" localSheetId="45">#REF!</definedName>
    <definedName name="CSV_付表１２＿２" localSheetId="51">#REF!</definedName>
    <definedName name="CSV_付表１２＿２" localSheetId="52">#REF!</definedName>
    <definedName name="CSV_付表１２＿２">#REF!</definedName>
    <definedName name="CSV_付表１３その１" localSheetId="44">#REF!</definedName>
    <definedName name="CSV_付表１３その１" localSheetId="45">#REF!</definedName>
    <definedName name="CSV_付表１３その１" localSheetId="51">#REF!</definedName>
    <definedName name="CSV_付表１３その１" localSheetId="52">#REF!</definedName>
    <definedName name="CSV_付表１３その１">#REF!</definedName>
    <definedName name="CSV_付表１３その２" localSheetId="44">#REF!</definedName>
    <definedName name="CSV_付表１３その２" localSheetId="45">#REF!</definedName>
    <definedName name="CSV_付表１３その２" localSheetId="51">#REF!</definedName>
    <definedName name="CSV_付表１３その２" localSheetId="52">#REF!</definedName>
    <definedName name="CSV_付表１３その２">#REF!</definedName>
    <definedName name="CSV_付表１４" localSheetId="44">#REF!</definedName>
    <definedName name="CSV_付表１４" localSheetId="45">#REF!</definedName>
    <definedName name="CSV_付表１４" localSheetId="51">#REF!</definedName>
    <definedName name="CSV_付表１４" localSheetId="52">#REF!</definedName>
    <definedName name="CSV_付表１４">#REF!</definedName>
    <definedName name="CSV_付表２" localSheetId="44">#REF!</definedName>
    <definedName name="CSV_付表２" localSheetId="45">#REF!</definedName>
    <definedName name="CSV_付表２" localSheetId="51">#REF!</definedName>
    <definedName name="CSV_付表２" localSheetId="52">#REF!</definedName>
    <definedName name="CSV_付表２">#REF!</definedName>
    <definedName name="CSV_付表３" localSheetId="44">#REF!</definedName>
    <definedName name="CSV_付表３" localSheetId="45">#REF!</definedName>
    <definedName name="CSV_付表３" localSheetId="51">#REF!</definedName>
    <definedName name="CSV_付表３" localSheetId="52">#REF!</definedName>
    <definedName name="CSV_付表３">#REF!</definedName>
    <definedName name="CSV_付表３＿２" localSheetId="44">#REF!</definedName>
    <definedName name="CSV_付表３＿２" localSheetId="45">#REF!</definedName>
    <definedName name="CSV_付表３＿２" localSheetId="51">#REF!</definedName>
    <definedName name="CSV_付表３＿２" localSheetId="52">#REF!</definedName>
    <definedName name="CSV_付表３＿２">#REF!</definedName>
    <definedName name="CSV_付表４" localSheetId="44">#REF!</definedName>
    <definedName name="CSV_付表４" localSheetId="45">#REF!</definedName>
    <definedName name="CSV_付表４" localSheetId="51">#REF!</definedName>
    <definedName name="CSV_付表４" localSheetId="52">#REF!</definedName>
    <definedName name="CSV_付表４">#REF!</definedName>
    <definedName name="CSV_付表４＿１" localSheetId="51">#REF!</definedName>
    <definedName name="CSV_付表４＿１">#REF!</definedName>
    <definedName name="CSV_付表４＿２" localSheetId="51">#REF!</definedName>
    <definedName name="CSV_付表４＿２">#REF!</definedName>
    <definedName name="CSV_付表５" localSheetId="44">#REF!</definedName>
    <definedName name="CSV_付表５" localSheetId="45">#REF!</definedName>
    <definedName name="CSV_付表５" localSheetId="51">#REF!</definedName>
    <definedName name="CSV_付表５" localSheetId="52">#REF!</definedName>
    <definedName name="CSV_付表５">#REF!</definedName>
    <definedName name="CSV_付表６" localSheetId="44">#REF!</definedName>
    <definedName name="CSV_付表６" localSheetId="45">#REF!</definedName>
    <definedName name="CSV_付表６" localSheetId="51">#REF!</definedName>
    <definedName name="CSV_付表６" localSheetId="52">#REF!</definedName>
    <definedName name="CSV_付表６">#REF!</definedName>
    <definedName name="CSV_付表７" localSheetId="44">#REF!</definedName>
    <definedName name="CSV_付表７" localSheetId="45">#REF!</definedName>
    <definedName name="CSV_付表７" localSheetId="51">#REF!</definedName>
    <definedName name="CSV_付表７" localSheetId="52">#REF!</definedName>
    <definedName name="CSV_付表７">#REF!</definedName>
    <definedName name="CSV_付表８その１" localSheetId="44">#REF!</definedName>
    <definedName name="CSV_付表８その１" localSheetId="45">#REF!</definedName>
    <definedName name="CSV_付表８その１" localSheetId="51">#REF!</definedName>
    <definedName name="CSV_付表８その１" localSheetId="52">#REF!</definedName>
    <definedName name="CSV_付表８その１">#REF!</definedName>
    <definedName name="CSV_付表８その２" localSheetId="44">#REF!</definedName>
    <definedName name="CSV_付表８その２" localSheetId="45">#REF!</definedName>
    <definedName name="CSV_付表８その２" localSheetId="51">#REF!</definedName>
    <definedName name="CSV_付表８その２" localSheetId="52">#REF!</definedName>
    <definedName name="CSV_付表８その２">#REF!</definedName>
    <definedName name="CSV_付表８その３" localSheetId="44">#REF!</definedName>
    <definedName name="CSV_付表８その３" localSheetId="45">#REF!</definedName>
    <definedName name="CSV_付表８その３" localSheetId="51">#REF!</definedName>
    <definedName name="CSV_付表８その３" localSheetId="52">#REF!</definedName>
    <definedName name="CSV_付表８その３">#REF!</definedName>
    <definedName name="CSV_付表９" localSheetId="44">#REF!</definedName>
    <definedName name="CSV_付表９" localSheetId="45">#REF!</definedName>
    <definedName name="CSV_付表９" localSheetId="51">#REF!</definedName>
    <definedName name="CSV_付表９" localSheetId="52">#REF!</definedName>
    <definedName name="CSV_付表９">#REF!</definedName>
    <definedName name="CSV_付表９＿２" localSheetId="44">#REF!</definedName>
    <definedName name="CSV_付表９＿２" localSheetId="45">#REF!</definedName>
    <definedName name="CSV_付表９＿２" localSheetId="51">#REF!</definedName>
    <definedName name="CSV_付表９＿２" localSheetId="52">#REF!</definedName>
    <definedName name="CSV_付表９＿２">#REF!</definedName>
    <definedName name="CSV_様式第１号" localSheetId="44">#REF!</definedName>
    <definedName name="CSV_様式第１号" localSheetId="45">#REF!</definedName>
    <definedName name="CSV_様式第１号" localSheetId="51">#REF!</definedName>
    <definedName name="CSV_様式第１号" localSheetId="52">#REF!</definedName>
    <definedName name="CSV_様式第１号">#REF!</definedName>
    <definedName name="DaihyoFurigana" localSheetId="34">#REF!</definedName>
    <definedName name="DaihyoFurigana">#REF!</definedName>
    <definedName name="DaihyoJyusho" localSheetId="34">#REF!</definedName>
    <definedName name="DaihyoJyusho">#REF!</definedName>
    <definedName name="DaihyoShimei" localSheetId="34">#REF!</definedName>
    <definedName name="DaihyoShimei">#REF!</definedName>
    <definedName name="DaihyoShokumei" localSheetId="34">#REF!</definedName>
    <definedName name="DaihyoShokumei">#REF!</definedName>
    <definedName name="DaihyoYubin" localSheetId="34">#REF!</definedName>
    <definedName name="DaihyoYubin">#REF!</definedName>
    <definedName name="e" localSheetId="51">#REF!</definedName>
    <definedName name="e">#REF!</definedName>
    <definedName name="fd">#REF!</definedName>
    <definedName name="ｇ" localSheetId="51">#REF!</definedName>
    <definedName name="ｇ">#REF!</definedName>
    <definedName name="houjin" localSheetId="49">#REF!</definedName>
    <definedName name="houjin" localSheetId="42">#REF!</definedName>
    <definedName name="houjin" localSheetId="43">#REF!</definedName>
    <definedName name="houjin" localSheetId="44">#REF!</definedName>
    <definedName name="houjin" localSheetId="45">#REF!</definedName>
    <definedName name="houjin" localSheetId="46">#REF!</definedName>
    <definedName name="houjin" localSheetId="51">#REF!</definedName>
    <definedName name="houjin" localSheetId="52">#REF!</definedName>
    <definedName name="houjin">#REF!</definedName>
    <definedName name="houjin1" localSheetId="45">#REF!</definedName>
    <definedName name="houjin1" localSheetId="51">#REF!</definedName>
    <definedName name="houjin1">#REF!</definedName>
    <definedName name="HoujinShokatsu" localSheetId="34">#REF!</definedName>
    <definedName name="HoujinShokatsu">#REF!</definedName>
    <definedName name="HoujinSyubetsu" localSheetId="34">#REF!</definedName>
    <definedName name="HoujinSyubetsu">#REF!</definedName>
    <definedName name="HoujinSyubetu" localSheetId="34">#REF!</definedName>
    <definedName name="HoujinSyubetu">#REF!</definedName>
    <definedName name="jhgf">#REF!</definedName>
    <definedName name="JigyoFax" localSheetId="34">#REF!</definedName>
    <definedName name="JigyoFax">#REF!</definedName>
    <definedName name="jigyoFurigana" localSheetId="34">#REF!</definedName>
    <definedName name="jigyoFurigana">#REF!</definedName>
    <definedName name="JigyoMeisyo" localSheetId="34">#REF!</definedName>
    <definedName name="JigyoMeisyo">#REF!</definedName>
    <definedName name="JigyoShozai" localSheetId="34">#REF!</definedName>
    <definedName name="JigyoShozai">#REF!</definedName>
    <definedName name="JigyoShozaiKana" localSheetId="34">#REF!</definedName>
    <definedName name="JigyoShozaiKana">#REF!</definedName>
    <definedName name="JigyosyoFurigana" localSheetId="34">#REF!</definedName>
    <definedName name="JigyosyoFurigana">#REF!</definedName>
    <definedName name="JigyosyoMei" localSheetId="34">#REF!</definedName>
    <definedName name="JigyosyoMei">#REF!</definedName>
    <definedName name="JigyosyoSyozai" localSheetId="34">#REF!</definedName>
    <definedName name="JigyosyoSyozai">#REF!</definedName>
    <definedName name="JigyosyoYubin" localSheetId="34">#REF!</definedName>
    <definedName name="JigyosyoYubin">#REF!</definedName>
    <definedName name="JigyoTel" localSheetId="34">#REF!</definedName>
    <definedName name="JigyoTel">#REF!</definedName>
    <definedName name="jigyoumeishou" localSheetId="49">#REF!</definedName>
    <definedName name="jigyoumeishou" localSheetId="42">#REF!</definedName>
    <definedName name="jigyoumeishou" localSheetId="43">#REF!</definedName>
    <definedName name="jigyoumeishou" localSheetId="44">#REF!</definedName>
    <definedName name="jigyoumeishou" localSheetId="45">#REF!</definedName>
    <definedName name="jigyoumeishou" localSheetId="46">#REF!</definedName>
    <definedName name="jigyoumeishou" localSheetId="51">#REF!</definedName>
    <definedName name="jigyoumeishou" localSheetId="52">#REF!</definedName>
    <definedName name="jigyoumeishou">#REF!</definedName>
    <definedName name="JigyoYubin" localSheetId="34">#REF!</definedName>
    <definedName name="JigyoYubin">#REF!</definedName>
    <definedName name="jiritu" localSheetId="46">#REF!</definedName>
    <definedName name="jiritu" localSheetId="51">#REF!</definedName>
    <definedName name="jiritu">#REF!</definedName>
    <definedName name="kanagawaken" localSheetId="49">#REF!</definedName>
    <definedName name="kanagawaken" localSheetId="42">#REF!</definedName>
    <definedName name="kanagawaken" localSheetId="43">#REF!</definedName>
    <definedName name="kanagawaken" localSheetId="44">#REF!</definedName>
    <definedName name="kanagawaken" localSheetId="45">#REF!</definedName>
    <definedName name="kanagawaken" localSheetId="46">#REF!</definedName>
    <definedName name="kanagawaken" localSheetId="51">#REF!</definedName>
    <definedName name="kanagawaken" localSheetId="52">#REF!</definedName>
    <definedName name="kanagawaken">#REF!</definedName>
    <definedName name="KanriJyusyo" localSheetId="34">#REF!</definedName>
    <definedName name="KanriJyusyo">#REF!</definedName>
    <definedName name="KanriJyusyoKana" localSheetId="34">#REF!</definedName>
    <definedName name="KanriJyusyoKana">#REF!</definedName>
    <definedName name="KanriShimei" localSheetId="34">#REF!</definedName>
    <definedName name="KanriShimei">#REF!</definedName>
    <definedName name="KanriYubin" localSheetId="34">#REF!</definedName>
    <definedName name="KanriYubin">#REF!</definedName>
    <definedName name="kawasaki" localSheetId="49">#REF!</definedName>
    <definedName name="kawasaki" localSheetId="42">#REF!</definedName>
    <definedName name="kawasaki" localSheetId="43">#REF!</definedName>
    <definedName name="kawasaki" localSheetId="44">#REF!</definedName>
    <definedName name="kawasaki" localSheetId="45">#REF!</definedName>
    <definedName name="kawasaki" localSheetId="46">#REF!</definedName>
    <definedName name="kawasaki" localSheetId="51">#REF!</definedName>
    <definedName name="kawasaki" localSheetId="52">#REF!</definedName>
    <definedName name="kawasaki">#REF!</definedName>
    <definedName name="KenmuJigyoMei" localSheetId="34">#REF!</definedName>
    <definedName name="KenmuJigyoMei">#REF!</definedName>
    <definedName name="KenmuJikan" localSheetId="34">#REF!</definedName>
    <definedName name="KenmuJikan">#REF!</definedName>
    <definedName name="KenmuShokushu" localSheetId="34">#REF!</definedName>
    <definedName name="KenmuShokushu">#REF!</definedName>
    <definedName name="KenmuUmu" localSheetId="34">#REF!</definedName>
    <definedName name="KenmuUmu">#REF!</definedName>
    <definedName name="kk" localSheetId="44">#REF!</definedName>
    <definedName name="kk" localSheetId="45">#REF!</definedName>
    <definedName name="kk" localSheetId="51">#REF!</definedName>
    <definedName name="kk" localSheetId="52">#REF!</definedName>
    <definedName name="kk">#REF!</definedName>
    <definedName name="KK_03" localSheetId="44">#REF!</definedName>
    <definedName name="KK_03" localSheetId="45">#REF!</definedName>
    <definedName name="KK_03" localSheetId="46">#REF!</definedName>
    <definedName name="KK_03" localSheetId="51">#REF!</definedName>
    <definedName name="KK_03" localSheetId="52">#REF!</definedName>
    <definedName name="KK_03">#REF!</definedName>
    <definedName name="kk_04" localSheetId="46">#REF!</definedName>
    <definedName name="kk_04" localSheetId="51">#REF!</definedName>
    <definedName name="kk_04">#REF!</definedName>
    <definedName name="KK_06" localSheetId="44">#REF!</definedName>
    <definedName name="KK_06" localSheetId="45">#REF!</definedName>
    <definedName name="KK_06" localSheetId="46">#REF!</definedName>
    <definedName name="KK_06" localSheetId="51">#REF!</definedName>
    <definedName name="KK_06" localSheetId="52">#REF!</definedName>
    <definedName name="KK_06">#REF!</definedName>
    <definedName name="kk_07" localSheetId="46">#REF!</definedName>
    <definedName name="kk_07" localSheetId="51">#REF!</definedName>
    <definedName name="kk_07">#REF!</definedName>
    <definedName name="‐㏍08" localSheetId="46">#REF!</definedName>
    <definedName name="‐㏍08" localSheetId="51">#REF!</definedName>
    <definedName name="‐㏍08">#REF!</definedName>
    <definedName name="KK2_3" localSheetId="44">#REF!</definedName>
    <definedName name="KK2_3" localSheetId="45">#REF!</definedName>
    <definedName name="KK2_3" localSheetId="46">#REF!</definedName>
    <definedName name="KK2_3" localSheetId="51">#REF!</definedName>
    <definedName name="KK2_3" localSheetId="52">#REF!</definedName>
    <definedName name="KK2_3">#REF!</definedName>
    <definedName name="KKK" localSheetId="51">#REF!</definedName>
    <definedName name="KKK">#REF!</definedName>
    <definedName name="ｋｋｋｋ" localSheetId="44">#REF!</definedName>
    <definedName name="ｋｋｋｋ" localSheetId="45">#REF!</definedName>
    <definedName name="ｋｋｋｋ" localSheetId="46">#REF!</definedName>
    <definedName name="ｋｋｋｋ" localSheetId="51">#REF!</definedName>
    <definedName name="ｋｋｋｋ" localSheetId="52">#REF!</definedName>
    <definedName name="ｋｋｋｋ">#REF!</definedName>
    <definedName name="_xlnm.Print_Area" localSheetId="49">'管理者誓約書（一般相談）'!$A$1:$I$45</definedName>
    <definedName name="_xlnm.Print_Area" localSheetId="48">'管理者誓約書（障害者支援施設用）'!$A$1:$S$35</definedName>
    <definedName name="_xlnm.Print_Area" localSheetId="47">'管理者誓約書（障害福祉サービス事業所用）'!$A$1:$R$41</definedName>
    <definedName name="_xlnm.Print_Area" localSheetId="27">'勤務形態一覧表（一般相談支援）'!$A$1:$AN$73</definedName>
    <definedName name="_xlnm.Print_Area" localSheetId="15">'勤務形態一覧表（機能訓練）'!$A$1:$AN$82</definedName>
    <definedName name="_xlnm.Print_Area" localSheetId="5">'勤務形態一覧表（居宅介護）'!$A$1:$AN$86</definedName>
    <definedName name="_xlnm.Print_Area" localSheetId="23">'勤務形態一覧表（共同生活援助・介護サービス包括型）'!$A$1:$AN$90</definedName>
    <definedName name="_xlnm.Print_Area" localSheetId="24">'勤務形態一覧表（共同生活援助・外部サービス利用型）'!$A$1:$AN$87</definedName>
    <definedName name="_xlnm.Print_Area" localSheetId="25">'勤務形態一覧表（共同生活援助・日中サービス支援型'!$A$1:$AN$90</definedName>
    <definedName name="_xlnm.Print_Area" localSheetId="8">'勤務形態一覧表（行動援護）'!$A$1:$AN$82</definedName>
    <definedName name="_xlnm.Print_Area" localSheetId="22">'勤務形態一覧表（自立生活援助）'!$A$1:$AN$82</definedName>
    <definedName name="_xlnm.Print_Area" localSheetId="18">'勤務形態一覧表（就労移行支援）'!$A$1:$AN$84</definedName>
    <definedName name="_xlnm.Print_Area" localSheetId="20">'勤務形態一覧表（就労継続支援A型・B型）'!$A$1:$AN$85</definedName>
    <definedName name="_xlnm.Print_Area" localSheetId="17">'勤務形態一覧表（就労選択支援）'!$A$1:$AN$82</definedName>
    <definedName name="_xlnm.Print_Area" localSheetId="21">'勤務形態一覧表（就労定着支援）'!$A$1:$AN$82</definedName>
    <definedName name="_xlnm.Print_Area" localSheetId="14">'勤務形態一覧表（重度障害者等包括支援）'!$A$1:$AN$66</definedName>
    <definedName name="_xlnm.Print_Area" localSheetId="6">'勤務形態一覧表（重度訪問介護）'!$A$1:$AN$83</definedName>
    <definedName name="_xlnm.Print_Area" localSheetId="26">'勤務形態一覧表（障害者支援施設）'!$A$1:$AN$101</definedName>
    <definedName name="_xlnm.Print_Area" localSheetId="10">'勤務形態一覧表（生活介護）'!$A$1:$AN$89</definedName>
    <definedName name="_xlnm.Print_Area" localSheetId="16">'勤務形態一覧表（生活訓練）'!$A$1:$AN$84</definedName>
    <definedName name="_xlnm.Print_Area" localSheetId="12">'勤務形態一覧表（短期入所・空床利用型）'!$A$1:$AN$66</definedName>
    <definedName name="_xlnm.Print_Area" localSheetId="13">'勤務形態一覧表（短期入所・単独型）'!$A$1:$AN$66</definedName>
    <definedName name="_xlnm.Print_Area" localSheetId="11">'勤務形態一覧表（短期入所・併設型）'!$A$1:$AN$66</definedName>
    <definedName name="_xlnm.Print_Area" localSheetId="7">'勤務形態一覧表（同行援護）'!$A$1:$AN$82</definedName>
    <definedName name="_xlnm.Print_Area" localSheetId="19">'勤務形態一覧表（認定指定就労移行支援）'!$A$1:$AN$84</definedName>
    <definedName name="_xlnm.Print_Area" localSheetId="9">'勤務形態一覧表（療養介護）'!$A$1:$AN$81</definedName>
    <definedName name="_xlnm.Print_Area" localSheetId="1">口座振込依頼書!$A$1:$AP$130</definedName>
    <definedName name="_xlnm.Print_Area" localSheetId="41">'参考様式11　指定障害者支援施設等との連携体制等'!$A$1:$I$47</definedName>
    <definedName name="_xlnm.Print_Area" localSheetId="42">'参考様式12　関係機関との協力体制'!$A$1:$I$46</definedName>
    <definedName name="_xlnm.Print_Area" localSheetId="45">'参考様式17 共生型サービス技術的支援の概要'!$A$1:$I$46</definedName>
    <definedName name="_xlnm.Print_Area" localSheetId="46">'参考様式18　一般就労実績'!$A$1:$I$42</definedName>
    <definedName name="_xlnm.Print_Area" localSheetId="32">'参考様式５　実務経験証明書'!$A$1:$J$31</definedName>
    <definedName name="_xlnm.Print_Area" localSheetId="33">'参考様式６　苦情解決措置の概要'!$A$1:$B$17</definedName>
    <definedName name="_xlnm.Print_Area" localSheetId="35">'参考様式９　誓約書'!$A$1:$M$23</definedName>
    <definedName name="_xlnm.Print_Area" localSheetId="39">'参考様式９別紙　役員等名簿'!$A$1:$Q$37</definedName>
    <definedName name="_xlnm.Print_Area" localSheetId="0">指定申請書確認表!$A$1:$K$126</definedName>
    <definedName name="_xlnm.Print_Area" localSheetId="51">地域連携推進会議の実施に係る報告書!$A$1:$T$34</definedName>
    <definedName name="_xlnm.Print_Area" localSheetId="36">別紙①!$A$1:$D$19</definedName>
    <definedName name="_xlnm.Print_Area" localSheetId="2">'別紙１　他法指定事業等'!$A$1:$AG$33</definedName>
    <definedName name="_xlnm.Print_Area" localSheetId="37">別紙②!$A$1:$D$17</definedName>
    <definedName name="_xlnm.Print_Area" localSheetId="3">'別紙２（その１）多機能型'!$A$1:$AJ$67</definedName>
    <definedName name="_xlnm.Print_Area" localSheetId="4">'別紙２（その２）多機能型'!$A$1:$AJ$31</definedName>
    <definedName name="_xlnm.Print_Area" localSheetId="38">別紙③!$A$1:$D$15</definedName>
    <definedName name="_xlnm.Print_Area" localSheetId="52">'報告書　別紙'!$A$1:$F$13</definedName>
    <definedName name="_xlnm.Print_Titles" localSheetId="0">指定申請書確認表!$6:$6</definedName>
    <definedName name="Roman_01" localSheetId="48">#REF!</definedName>
    <definedName name="Roman_01" localSheetId="47">#REF!</definedName>
    <definedName name="Roman_01" localSheetId="44">#REF!</definedName>
    <definedName name="Roman_01" localSheetId="45">#REF!</definedName>
    <definedName name="Roman_01" localSheetId="46">#REF!</definedName>
    <definedName name="Roman_01" localSheetId="51">#REF!</definedName>
    <definedName name="Roman_01" localSheetId="52">#REF!</definedName>
    <definedName name="Roman_01">#REF!</definedName>
    <definedName name="Roman_02" localSheetId="46">#REF!</definedName>
    <definedName name="Roman_02" localSheetId="51">#REF!</definedName>
    <definedName name="Roman_02">#REF!</definedName>
    <definedName name="Roman_03" localSheetId="48">#REF!</definedName>
    <definedName name="Roman_03" localSheetId="47">#REF!</definedName>
    <definedName name="Roman_03" localSheetId="44">#REF!</definedName>
    <definedName name="Roman_03" localSheetId="45">#REF!</definedName>
    <definedName name="Roman_03" localSheetId="46">#REF!</definedName>
    <definedName name="Roman_03" localSheetId="51">#REF!</definedName>
    <definedName name="Roman_03" localSheetId="52">#REF!</definedName>
    <definedName name="Roman_03">#REF!</definedName>
    <definedName name="Roman_04" localSheetId="48">#REF!</definedName>
    <definedName name="Roman_04" localSheetId="47">#REF!</definedName>
    <definedName name="Roman_04" localSheetId="44">#REF!</definedName>
    <definedName name="Roman_04" localSheetId="45">#REF!</definedName>
    <definedName name="Roman_04" localSheetId="46">#REF!</definedName>
    <definedName name="Roman_04" localSheetId="51">#REF!</definedName>
    <definedName name="Roman_04" localSheetId="52">#REF!</definedName>
    <definedName name="Roman_04">#REF!</definedName>
    <definedName name="Roman_06" localSheetId="44">#REF!</definedName>
    <definedName name="Roman_06" localSheetId="45">#REF!</definedName>
    <definedName name="Roman_06" localSheetId="46">#REF!</definedName>
    <definedName name="Roman_06" localSheetId="51">#REF!</definedName>
    <definedName name="Roman_06" localSheetId="52">#REF!</definedName>
    <definedName name="Roman_06">#REF!</definedName>
    <definedName name="roman_09" localSheetId="46">#REF!</definedName>
    <definedName name="roman_09" localSheetId="51">#REF!</definedName>
    <definedName name="roman_09">#REF!</definedName>
    <definedName name="roman_11" localSheetId="46">#REF!</definedName>
    <definedName name="roman_11" localSheetId="51">#REF!</definedName>
    <definedName name="roman_11">#REF!</definedName>
    <definedName name="roman11" localSheetId="46">#REF!</definedName>
    <definedName name="roman11" localSheetId="51">#REF!</definedName>
    <definedName name="roman11">#REF!</definedName>
    <definedName name="Roman2_1" localSheetId="44">#REF!</definedName>
    <definedName name="Roman2_1" localSheetId="45">#REF!</definedName>
    <definedName name="Roman2_1" localSheetId="46">#REF!</definedName>
    <definedName name="Roman2_1" localSheetId="51">#REF!</definedName>
    <definedName name="Roman2_1" localSheetId="52">#REF!</definedName>
    <definedName name="Roman2_1">#REF!</definedName>
    <definedName name="Roman2_3" localSheetId="44">#REF!</definedName>
    <definedName name="Roman2_3" localSheetId="45">#REF!</definedName>
    <definedName name="Roman2_3" localSheetId="46">#REF!</definedName>
    <definedName name="Roman2_3" localSheetId="51">#REF!</definedName>
    <definedName name="Roman2_3" localSheetId="52">#REF!</definedName>
    <definedName name="Roman2_3">#REF!</definedName>
    <definedName name="roman31" localSheetId="46">#REF!</definedName>
    <definedName name="roman31" localSheetId="51">#REF!</definedName>
    <definedName name="roman31">#REF!</definedName>
    <definedName name="roman33" localSheetId="46">#REF!</definedName>
    <definedName name="roman33" localSheetId="51">#REF!</definedName>
    <definedName name="roman33">#REF!</definedName>
    <definedName name="roman4_3" localSheetId="46">#REF!</definedName>
    <definedName name="roman4_3" localSheetId="51">#REF!</definedName>
    <definedName name="roman4_3">#REF!</definedName>
    <definedName name="roman43" localSheetId="46">#REF!</definedName>
    <definedName name="roman43" localSheetId="51">#REF!</definedName>
    <definedName name="roman43">#REF!</definedName>
    <definedName name="roman7_1" localSheetId="46">#REF!</definedName>
    <definedName name="roman7_1" localSheetId="51">#REF!</definedName>
    <definedName name="roman7_1">#REF!</definedName>
    <definedName name="roman77" localSheetId="46">#REF!</definedName>
    <definedName name="roman77" localSheetId="51">#REF!</definedName>
    <definedName name="roman77">#REF!</definedName>
    <definedName name="romann_12" localSheetId="46">#REF!</definedName>
    <definedName name="romann_12" localSheetId="51">#REF!</definedName>
    <definedName name="romann_12">#REF!</definedName>
    <definedName name="romann_66" localSheetId="46">#REF!</definedName>
    <definedName name="romann_66" localSheetId="51">#REF!</definedName>
    <definedName name="romann_66">#REF!</definedName>
    <definedName name="romann33" localSheetId="46">#REF!</definedName>
    <definedName name="romann33" localSheetId="51">#REF!</definedName>
    <definedName name="romann33">#REF!</definedName>
    <definedName name="sankouyousiki">#REF!</definedName>
    <definedName name="sasa">#REF!</definedName>
    <definedName name="SasekiFuri" localSheetId="34">#REF!</definedName>
    <definedName name="SasekiFuri">#REF!</definedName>
    <definedName name="SasekiJyusyo" localSheetId="34">#REF!</definedName>
    <definedName name="SasekiJyusyo">#REF!</definedName>
    <definedName name="SasekiShimei" localSheetId="34">#REF!</definedName>
    <definedName name="SasekiShimei">#REF!</definedName>
    <definedName name="SasekiYubin" localSheetId="34">#REF!</definedName>
    <definedName name="SasekiYubin">#REF!</definedName>
    <definedName name="serv" localSheetId="46">#REF!</definedName>
    <definedName name="serv" localSheetId="51">#REF!</definedName>
    <definedName name="serv">#REF!</definedName>
    <definedName name="serv_" localSheetId="46">#REF!</definedName>
    <definedName name="serv_" localSheetId="51">#REF!</definedName>
    <definedName name="serv_">#REF!</definedName>
    <definedName name="Serv_LIST" localSheetId="44">#REF!</definedName>
    <definedName name="Serv_LIST" localSheetId="45">#REF!</definedName>
    <definedName name="Serv_LIST" localSheetId="46">#REF!</definedName>
    <definedName name="Serv_LIST" localSheetId="51">#REF!</definedName>
    <definedName name="Serv_LIST" localSheetId="52">#REF!</definedName>
    <definedName name="Serv_LIST">#REF!</definedName>
    <definedName name="servo1" localSheetId="46">#REF!</definedName>
    <definedName name="servo1" localSheetId="51">#REF!</definedName>
    <definedName name="servo1">#REF!</definedName>
    <definedName name="ShinseiFax" localSheetId="34">#REF!</definedName>
    <definedName name="ShinseiFax">#REF!</definedName>
    <definedName name="ShinseiMeisyo" localSheetId="34">#REF!</definedName>
    <definedName name="ShinseiMeisyo">#REF!</definedName>
    <definedName name="ShinseiMeisyoKana" localSheetId="34">#REF!</definedName>
    <definedName name="ShinseiMeisyoKana">#REF!</definedName>
    <definedName name="ShinseiSyozai" localSheetId="34">#REF!</definedName>
    <definedName name="ShinseiSyozai">#REF!</definedName>
    <definedName name="ShinseiTel" localSheetId="34">#REF!</definedName>
    <definedName name="ShinseiTel">#REF!</definedName>
    <definedName name="ShinseiYubin" localSheetId="34">#REF!</definedName>
    <definedName name="ShinseiYubin">#REF!</definedName>
    <definedName name="siharai" localSheetId="49">#REF!</definedName>
    <definedName name="siharai" localSheetId="42">#REF!</definedName>
    <definedName name="siharai" localSheetId="43">#REF!</definedName>
    <definedName name="siharai" localSheetId="44">#REF!</definedName>
    <definedName name="siharai" localSheetId="45">#REF!</definedName>
    <definedName name="siharai" localSheetId="46">#REF!</definedName>
    <definedName name="siharai" localSheetId="51">#REF!</definedName>
    <definedName name="siharai" localSheetId="52">#REF!</definedName>
    <definedName name="siharai">#REF!</definedName>
    <definedName name="sikuchouson" localSheetId="49">#REF!</definedName>
    <definedName name="sikuchouson" localSheetId="42">#REF!</definedName>
    <definedName name="sikuchouson" localSheetId="43">#REF!</definedName>
    <definedName name="sikuchouson" localSheetId="44">#REF!</definedName>
    <definedName name="sikuchouson" localSheetId="45">#REF!</definedName>
    <definedName name="sikuchouson" localSheetId="46">#REF!</definedName>
    <definedName name="sikuchouson" localSheetId="51">#REF!</definedName>
    <definedName name="sikuchouson" localSheetId="52">#REF!</definedName>
    <definedName name="sikuchouson">#REF!</definedName>
    <definedName name="sinseisaki" localSheetId="49">#REF!</definedName>
    <definedName name="sinseisaki" localSheetId="42">#REF!</definedName>
    <definedName name="sinseisaki" localSheetId="43">#REF!</definedName>
    <definedName name="sinseisaki" localSheetId="44">#REF!</definedName>
    <definedName name="sinseisaki" localSheetId="45">#REF!</definedName>
    <definedName name="sinseisaki" localSheetId="46">#REF!</definedName>
    <definedName name="sinseisaki" localSheetId="51">#REF!</definedName>
    <definedName name="sinseisaki" localSheetId="52">#REF!</definedName>
    <definedName name="sinseisaki">#REF!</definedName>
    <definedName name="SS" localSheetId="44">#REF!</definedName>
    <definedName name="SS" localSheetId="45">#REF!</definedName>
    <definedName name="SS" localSheetId="51">#REF!</definedName>
    <definedName name="SS" localSheetId="52">#REF!</definedName>
    <definedName name="SS">#REF!</definedName>
    <definedName name="startNo">[1]main!#REF!</definedName>
    <definedName name="startNumber">[1]main!#REF!</definedName>
    <definedName name="ｔａｂｉｅ＿04" localSheetId="46">#REF!</definedName>
    <definedName name="ｔａｂｉｅ＿04" localSheetId="51">#REF!</definedName>
    <definedName name="ｔａｂｉｅ＿04">#REF!</definedName>
    <definedName name="table_03" localSheetId="44">#REF!</definedName>
    <definedName name="table_03" localSheetId="45">#REF!</definedName>
    <definedName name="table_03" localSheetId="46">#REF!</definedName>
    <definedName name="table_03" localSheetId="51">#REF!</definedName>
    <definedName name="table_03" localSheetId="52">#REF!</definedName>
    <definedName name="table_03">#REF!</definedName>
    <definedName name="table_06" localSheetId="44">#REF!</definedName>
    <definedName name="table_06" localSheetId="45">#REF!</definedName>
    <definedName name="table_06" localSheetId="46">#REF!</definedName>
    <definedName name="table_06" localSheetId="51">#REF!</definedName>
    <definedName name="table_06" localSheetId="52">#REF!</definedName>
    <definedName name="table_06">#REF!</definedName>
    <definedName name="table2_3" localSheetId="44">#REF!</definedName>
    <definedName name="table2_3" localSheetId="45">#REF!</definedName>
    <definedName name="table2_3" localSheetId="46">#REF!</definedName>
    <definedName name="table2_3" localSheetId="51">#REF!</definedName>
    <definedName name="table2_3" localSheetId="52">#REF!</definedName>
    <definedName name="table2_3">#REF!</definedName>
    <definedName name="tapi2" localSheetId="46">#REF!</definedName>
    <definedName name="tapi2" localSheetId="51">#REF!</definedName>
    <definedName name="tapi2">#REF!</definedName>
    <definedName name="tebie_07" localSheetId="46">#REF!</definedName>
    <definedName name="tebie_07" localSheetId="51">#REF!</definedName>
    <definedName name="tebie_07">#REF!</definedName>
    <definedName name="tebie_o7" localSheetId="46">#REF!</definedName>
    <definedName name="tebie_o7" localSheetId="51">#REF!</definedName>
    <definedName name="tebie_o7">#REF!</definedName>
    <definedName name="tebie07" localSheetId="46">#REF!</definedName>
    <definedName name="tebie07" localSheetId="51">#REF!</definedName>
    <definedName name="tebie07">#REF!</definedName>
    <definedName name="tebie08" localSheetId="46">#REF!</definedName>
    <definedName name="tebie08" localSheetId="51">#REF!</definedName>
    <definedName name="tebie08">#REF!</definedName>
    <definedName name="tebie33" localSheetId="46">#REF!</definedName>
    <definedName name="tebie33" localSheetId="51">#REF!</definedName>
    <definedName name="tebie33">#REF!</definedName>
    <definedName name="tebiroo" localSheetId="46">#REF!</definedName>
    <definedName name="tebiroo" localSheetId="51">#REF!</definedName>
    <definedName name="tebiroo">#REF!</definedName>
    <definedName name="teble" localSheetId="46">#REF!</definedName>
    <definedName name="teble" localSheetId="51">#REF!</definedName>
    <definedName name="teble">#REF!</definedName>
    <definedName name="teble_09" localSheetId="46">#REF!</definedName>
    <definedName name="teble_09" localSheetId="51">#REF!</definedName>
    <definedName name="teble_09">#REF!</definedName>
    <definedName name="teble77" localSheetId="46">#REF!</definedName>
    <definedName name="teble77" localSheetId="51">#REF!</definedName>
    <definedName name="teble77">#REF!</definedName>
    <definedName name="WAM対応1">#REF!</definedName>
    <definedName name="WAM対応2">[2]様式第１号!$AX$85:$BB$93</definedName>
    <definedName name="yokohama" localSheetId="49">#REF!</definedName>
    <definedName name="yokohama" localSheetId="42">#REF!</definedName>
    <definedName name="yokohama" localSheetId="43">#REF!</definedName>
    <definedName name="yokohama" localSheetId="44">#REF!</definedName>
    <definedName name="yokohama" localSheetId="45">#REF!</definedName>
    <definedName name="yokohama" localSheetId="46">#REF!</definedName>
    <definedName name="yokohama" localSheetId="51">#REF!</definedName>
    <definedName name="yokohama" localSheetId="52">#REF!</definedName>
    <definedName name="yokohama">#REF!</definedName>
    <definedName name="Z_DDFB4891_8D6C_4C1E_BD9F_97DEF428EC5B_.wvu.PrintArea" localSheetId="1" hidden="1">口座振込依頼書!$A$1:$AP$113</definedName>
    <definedName name="Z_DDFB4891_8D6C_4C1E_BD9F_97DEF428EC5B_.wvu.PrintArea" localSheetId="3" hidden="1">'別紙２（その１）多機能型'!$A$1:$AJ$67</definedName>
    <definedName name="Z_DDFB4891_8D6C_4C1E_BD9F_97DEF428EC5B_.wvu.PrintArea" localSheetId="4" hidden="1">'別紙２（その２）多機能型'!$A$1:$AJ$31</definedName>
    <definedName name="Z_DDFB4891_8D6C_4C1E_BD9F_97DEF428EC5B_.wvu.Rows" localSheetId="1" hidden="1">口座振込依頼書!$27:$36</definedName>
    <definedName name="あ" localSheetId="46">#REF!</definedName>
    <definedName name="あ" localSheetId="51">#REF!</definedName>
    <definedName name="あ">#REF!</definedName>
    <definedName name="アア" localSheetId="34">#REF!</definedName>
    <definedName name="アア">#REF!</definedName>
    <definedName name="こ" localSheetId="46">#REF!</definedName>
    <definedName name="こ" localSheetId="51">#REF!</definedName>
    <definedName name="こ">#REF!</definedName>
    <definedName name="サービス種類" localSheetId="44">#REF!</definedName>
    <definedName name="サービス種類" localSheetId="45">#REF!</definedName>
    <definedName name="サービス種類" localSheetId="51">#REF!</definedName>
    <definedName name="サービス種類" localSheetId="52">#REF!</definedName>
    <definedName name="サービス種類">#REF!</definedName>
    <definedName name="サービス種類別提出書類一覧" localSheetId="51">#REF!</definedName>
    <definedName name="サービス種類別提出書類一覧">#REF!</definedName>
    <definedName name="サービス種類別提出書類一覧２" localSheetId="51">#REF!</definedName>
    <definedName name="サービス種類別提出書類一覧２">#REF!</definedName>
    <definedName name="はじめに" localSheetId="51">#REF!</definedName>
    <definedName name="はじめに">#REF!</definedName>
    <definedName name="リスト_サービス種類" localSheetId="51">#REF!</definedName>
    <definedName name="リスト_サービス種類">#REF!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[3]様式第１号!$CR$151:$CR$153</definedName>
    <definedName name="リスト_開所時間減算区分＿付３">[2]様式第１号!$AT$421:$AT$423</definedName>
    <definedName name="リスト_看護職員配置加算＿付３">[2]様式第１号!$AT$461:$AT$463</definedName>
    <definedName name="リスト_共生型サービス体制強化加算区分">[3]様式第１号!$CR$164:$CS$167</definedName>
    <definedName name="リスト_施設等の区分" localSheetId="51">#REF!</definedName>
    <definedName name="リスト_施設等の区分">#REF!</definedName>
    <definedName name="リスト_施設等の区分_児童デイ" localSheetId="1">[2]様式第１号!$AT$238:$AT$240</definedName>
    <definedName name="リスト_施設等の区分_児童デイ" localSheetId="51">#REF!</definedName>
    <definedName name="リスト_施設等の区分_児童デイ">#REF!</definedName>
    <definedName name="リスト_施設等の区分_障害児施設給付費" localSheetId="51">#REF!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児童指導員等加配加算＿付３">[2]様式第１号!$AT$467:$AT$469</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 localSheetId="1">[2]様式第１号!$AT$302:$AT$308</definedName>
    <definedName name="リスト_処遇改善助成金キャリアパス区分" localSheetId="51">#REF!</definedName>
    <definedName name="リスト_処遇改善助成金キャリアパス区分">#REF!</definedName>
    <definedName name="リスト_障害児施設区分_付３">[2]様式第１号!$BA$352:$BA$357</definedName>
    <definedName name="リスト_障害児施設区分_付８_１">[2]様式第１号!$BS$351:$BT$356</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定員区分" localSheetId="51">#REF!</definedName>
    <definedName name="リスト_定員区分">#REF!</definedName>
    <definedName name="リスト_定員区分_肢体不自由児施設_通所通園" localSheetId="51">#REF!</definedName>
    <definedName name="リスト_定員区分_肢体不自由児施設_通所通園">#REF!</definedName>
    <definedName name="リスト_定員区分_肢体不自由児療護施設" localSheetId="51">#REF!</definedName>
    <definedName name="リスト_定員区分_肢体不自由児療護施設">#REF!</definedName>
    <definedName name="リスト_定員区分_児童デイ">[2]様式第１号!$AT$184:$AT$187</definedName>
    <definedName name="リスト_定員区分_障害児施設" localSheetId="51">#REF!</definedName>
    <definedName name="リスト_定員区分_障害児施設">#REF!</definedName>
    <definedName name="リスト_定員区分_対象無し" localSheetId="51">#REF!</definedName>
    <definedName name="リスト_定員区分_対象無し">#REF!</definedName>
    <definedName name="リスト_定員区分_第２種自閉症児施設" localSheetId="51">#REF!</definedName>
    <definedName name="リスト_定員区分_第２種自閉症児施設">#REF!</definedName>
    <definedName name="リスト_定員区分_知的障害児通園施設" localSheetId="51">#REF!</definedName>
    <definedName name="リスト_定員区分_知的障害児通園施設">#REF!</definedName>
    <definedName name="リスト_定員区分_難聴幼児通園施設" localSheetId="51">#REF!</definedName>
    <definedName name="リスト_定員区分_難聴幼児通園施設">#REF!</definedName>
    <definedName name="リスト_定員区分_盲児施設_ろうあ児施設" localSheetId="51">#REF!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医療型障害児入所施設">'&lt;削除しないでください&gt;選択肢'!$B$32:$K$32</definedName>
    <definedName name="一般相談支援事業">'&lt;削除しないでください&gt;選択肢'!$B$22:$K$22</definedName>
    <definedName name="栄養士配置加算">#REF!</definedName>
    <definedName name="看護時間" localSheetId="46">#REF!</definedName>
    <definedName name="看護時間" localSheetId="51">#REF!</definedName>
    <definedName name="看護時間">#REF!</definedName>
    <definedName name="機能訓練">'&lt;削除しないでください&gt;選択肢'!$B$16:$J$16</definedName>
    <definedName name="居宅介護">'&lt;削除しないでください&gt;選択肢'!$B$2:$K$2</definedName>
    <definedName name="居宅介護・重度訪問介護・同行援護・行動援護">'&lt;削除しないでください&gt;選択肢'!$B$2:$J$2</definedName>
    <definedName name="居宅訪問型児童発達支援">'&lt;削除しないでください&gt;選択肢'!$B$30:$K$30</definedName>
    <definedName name="共同生活援助">'&lt;削除しないでください&gt;選択肢'!$B$12:$K$12</definedName>
    <definedName name="共同生活援助・介護サービス包括型">'&lt;削除しないでください&gt;選択肢'!$B$12:$K$12</definedName>
    <definedName name="共同生活援助・外部サービス利用型">'&lt;削除しないでください&gt;選択肢'!$B$13:$K$13</definedName>
    <definedName name="共同生活援助・日中サービス支援型">'&lt;削除しないでください&gt;選択肢'!$B$14:$K$14</definedName>
    <definedName name="研修誓約" localSheetId="51">#REF!</definedName>
    <definedName name="研修誓約">#REF!</definedName>
    <definedName name="行動援護">'&lt;削除しないでください&gt;選択肢'!$B$5:$K$5</definedName>
    <definedName name="参考様式" localSheetId="44">#REF!</definedName>
    <definedName name="参考様式" localSheetId="45">#REF!</definedName>
    <definedName name="参考様式" localSheetId="51">#REF!</definedName>
    <definedName name="参考様式">#REF!</definedName>
    <definedName name="事業種類">#REF!</definedName>
    <definedName name="事業種類コード">#REF!</definedName>
    <definedName name="児童発達支援・児童発達支援センターであるもの">'&lt;削除しないでください&gt;選択肢'!$B$28:$L$28</definedName>
    <definedName name="児童発達支援・主として重症心身障害児を対象とする場合">'&lt;削除しないでください&gt;選択肢'!$B$27:$K$27</definedName>
    <definedName name="児童発達支援・放課後等デイサービス">'&lt;削除しないでください&gt;選択肢'!$B$26:$K$26</definedName>
    <definedName name="自立生活援助">'&lt;削除しないでください&gt;選択肢'!$B$24:$K$24</definedName>
    <definedName name="取込変換_医療型障害児入所支援のみ">#REF!</definedName>
    <definedName name="取込変換_開所時間減算区分＿付３">[2]様式第１号!$AV$421:$AW$423</definedName>
    <definedName name="取込変換_施設等の区分" localSheetId="51">#REF!</definedName>
    <definedName name="取込変換_施設等の区分">#REF!</definedName>
    <definedName name="取込変換_施設等の区分_児童デイ" localSheetId="1">[2]様式第１号!$AV$238:$AW$240</definedName>
    <definedName name="取込変換_施設等の区分_児童デイ" localSheetId="51">#REF!</definedName>
    <definedName name="取込変換_施設等の区分_児童デイ">#REF!</definedName>
    <definedName name="取込変換_施設等の区分_障害児施設給付費" localSheetId="51">#REF!</definedName>
    <definedName name="取込変換_施設等の区分_障害児施設給付費">#REF!</definedName>
    <definedName name="取込変換_施設等の区分_付３" localSheetId="1">[2]様式第１号!$AV$353:$AW$358</definedName>
    <definedName name="取込変換_施設等の区分_付３">[2]様式第１号!$AV$353:$AW$358</definedName>
    <definedName name="取込変換_施設等の区分_付８_１">[2]様式第１号!$BO$351:$BP$354</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 localSheetId="51">#REF!</definedName>
    <definedName name="取込変換_処遇改善助成金キャリアパス区分">#REF!</definedName>
    <definedName name="取込変換_障害児施設区分_付３" localSheetId="1">[2]様式第１号!$BC$352:$BD$357</definedName>
    <definedName name="取込変換_障害児施設区分_付３">[2]様式第１号!$BC$352:$BD$357</definedName>
    <definedName name="取込変換_障害児施設区分_付８_１">[2]様式第１号!$BU$351:$BV$356</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 localSheetId="51">#REF!</definedName>
    <definedName name="取込変換_定員区分">#REF!</definedName>
    <definedName name="取込変換_定員区分_肢体不自由児施設_通所通園" localSheetId="51">#REF!</definedName>
    <definedName name="取込変換_定員区分_肢体不自由児施設_通所通園">#REF!</definedName>
    <definedName name="取込変換_定員区分_肢体不自由児療護施設" localSheetId="51">#REF!</definedName>
    <definedName name="取込変換_定員区分_肢体不自由児療護施設">#REF!</definedName>
    <definedName name="取込変換_定員区分_児童デイ">[2]様式第１号!$AV$184:$AW$187</definedName>
    <definedName name="取込変換_定員区分_障害児施設" localSheetId="51">#REF!</definedName>
    <definedName name="取込変換_定員区分_障害児施設">#REF!</definedName>
    <definedName name="取込変換_定員区分_対象無し" localSheetId="51">#REF!</definedName>
    <definedName name="取込変換_定員区分_対象無し">#REF!</definedName>
    <definedName name="取込変換_定員区分_第２種自閉症児施設" localSheetId="51">#REF!</definedName>
    <definedName name="取込変換_定員区分_第２種自閉症児施設">#REF!</definedName>
    <definedName name="取込変換_定員区分_知的障害児通園施設" localSheetId="51">#REF!</definedName>
    <definedName name="取込変換_定員区分_知的障害児通園施設">#REF!</definedName>
    <definedName name="取込変換_定員区分_難聴幼児通園施設" localSheetId="51">#REF!</definedName>
    <definedName name="取込変換_定員区分_難聴幼児通園施設">#REF!</definedName>
    <definedName name="取込変換_定員区分_盲児施設_ろうあ児施設" localSheetId="51">#REF!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 localSheetId="51">#REF!</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就労移行支援">'&lt;削除しないでください&gt;選択肢'!$B$19:$K$19</definedName>
    <definedName name="就労継続支援Ａ型">'&lt;削除しないでください&gt;選択肢'!$B$21:$K$21</definedName>
    <definedName name="就労継続支援Ａ型・B型">'&lt;削除しないでください&gt;選択肢'!$B$21:$K$21</definedName>
    <definedName name="就労継続支援Ｂ型">'&lt;削除しないでください&gt;選択肢'!$B$21:$K$21</definedName>
    <definedName name="就労選択支援">'&lt;削除しないでください&gt;選択肢'!$B$18:$K$18</definedName>
    <definedName name="就労定着支援">'&lt;削除しないでください&gt;選択肢'!$B$23:$K$23</definedName>
    <definedName name="重度障害者等包括支援">'&lt;削除しないでください&gt;選択肢'!$B$11:$K$11</definedName>
    <definedName name="重度訪問介護">'&lt;削除しないでください&gt;選択肢'!$B$3:$K$3</definedName>
    <definedName name="出力変換_医療型障害児入所支援のみ">#REF!</definedName>
    <definedName name="出力変換_開所時間減算区分＿付３">[2]様式第１号!$AS$421:$AW$423</definedName>
    <definedName name="出力変換_施設等の区分" localSheetId="51">#REF!</definedName>
    <definedName name="出力変換_施設等の区分">#REF!</definedName>
    <definedName name="出力変換_施設等の区分_児童デイ" localSheetId="1">[2]様式第１号!$AS$238:$AW$240</definedName>
    <definedName name="出力変換_施設等の区分_児童デイ" localSheetId="51">#REF!</definedName>
    <definedName name="出力変換_施設等の区分_児童デイ">#REF!</definedName>
    <definedName name="出力変換_施設等の区分_障害児施設給付費" localSheetId="51">#REF!</definedName>
    <definedName name="出力変換_施設等の区分_障害児施設給付費">#REF!</definedName>
    <definedName name="出力変換_施設等の区分_付３" localSheetId="1">[2]様式第１号!$AS$353:$AW$358</definedName>
    <definedName name="出力変換_施設等の区分_付３">[2]様式第１号!$AS$353:$AW$358</definedName>
    <definedName name="出力変換_施設等の区分_付８_１">[2]様式第１号!$BL$351:$BP$354</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 localSheetId="51">#REF!</definedName>
    <definedName name="出力変換_処遇改善助成金キャリアパス区分">#REF!</definedName>
    <definedName name="出力変換_障害児施設区分_付３" localSheetId="1">[2]様式第１号!$AZ$352:$BD$357</definedName>
    <definedName name="出力変換_障害児施設区分_付３">[2]様式第１号!$AZ$352:$BD$357</definedName>
    <definedName name="出力変換_障害児施設区分_付８_１">[2]様式第１号!$BR$351:$BV$356</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 localSheetId="51">#REF!</definedName>
    <definedName name="出力変換_定員区分">#REF!</definedName>
    <definedName name="出力変換_定員区分_肢体不自由児施設_通所通園" localSheetId="51">#REF!</definedName>
    <definedName name="出力変換_定員区分_肢体不自由児施設_通所通園">#REF!</definedName>
    <definedName name="出力変換_定員区分_肢体不自由児療護施設" localSheetId="51">#REF!</definedName>
    <definedName name="出力変換_定員区分_肢体不自由児療護施設">#REF!</definedName>
    <definedName name="出力変換_定員区分_児童デイ">[2]様式第１号!$AS$184:$AW$187</definedName>
    <definedName name="出力変換_定員区分_障害児施設" localSheetId="51">#REF!</definedName>
    <definedName name="出力変換_定員区分_障害児施設">#REF!</definedName>
    <definedName name="出力変換_定員区分_対象無し" localSheetId="51">#REF!</definedName>
    <definedName name="出力変換_定員区分_対象無し">#REF!</definedName>
    <definedName name="出力変換_定員区分_第２種自閉症児施設" localSheetId="51">#REF!</definedName>
    <definedName name="出力変換_定員区分_第２種自閉症児施設">#REF!</definedName>
    <definedName name="出力変換_定員区分_知的障害児通園施設" localSheetId="51">#REF!</definedName>
    <definedName name="出力変換_定員区分_知的障害児通園施設">#REF!</definedName>
    <definedName name="出力変換_定員区分_難聴幼児通園施設" localSheetId="51">#REF!</definedName>
    <definedName name="出力変換_定員区分_難聴幼児通園施設">#REF!</definedName>
    <definedName name="出力変換_定員区分_盲児施設_ろうあ児施設" localSheetId="51">#REF!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 localSheetId="51">#REF!</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障害者支援施設">'&lt;削除しないでください&gt;選択肢'!$B$15:$L$15</definedName>
    <definedName name="食事" localSheetId="46">#REF!</definedName>
    <definedName name="食事" localSheetId="51">#REF!</definedName>
    <definedName name="食事">#REF!</definedName>
    <definedName name="生活介護">'&lt;削除しないでください&gt;選択肢'!$B$7:$K$7</definedName>
    <definedName name="生活訓練">'&lt;削除しないでください&gt;選択肢'!$B$17:$K$17</definedName>
    <definedName name="体制等状況一覧" localSheetId="46">#REF!</definedName>
    <definedName name="体制等状況一覧" localSheetId="51">#REF!</definedName>
    <definedName name="体制等状況一覧">#REF!</definedName>
    <definedName name="短期入所・空床利用型">'&lt;削除しないでください&gt;選択肢'!$B$9:$K$9</definedName>
    <definedName name="短期入所・単独型">'&lt;削除しないでください&gt;選択肢'!$B$10:$K$10</definedName>
    <definedName name="短期入所・併設型">'&lt;削除しないでください&gt;選択肢'!$B$8:$K$8</definedName>
    <definedName name="町っ油" localSheetId="46">#REF!</definedName>
    <definedName name="町っ油" localSheetId="51">#REF!</definedName>
    <definedName name="町っ油">#REF!</definedName>
    <definedName name="同行援護" localSheetId="53">'&lt;削除しないでください&gt;選択肢'!$B$4:$K$4</definedName>
    <definedName name="同行援護" localSheetId="45">#REF!</definedName>
    <definedName name="同行援護" localSheetId="51">#REF!</definedName>
    <definedName name="同行援護">#REF!</definedName>
    <definedName name="特定相談支援・障害児相談支援">'&lt;削除しないでください&gt;選択肢'!$B$25:$K$25</definedName>
    <definedName name="認定指定就労移行支援">'&lt;削除しないでください&gt;選択肢'!$B$20:$K$20</definedName>
    <definedName name="付表7_CH_グループ1_1">"Group Box 1288"</definedName>
    <definedName name="福祉型障害児入所施設">'&lt;削除しないでください&gt;選択肢'!$B$31:$K$31</definedName>
    <definedName name="別紙" localSheetId="51">#REF!</definedName>
    <definedName name="別紙">#REF!</definedName>
    <definedName name="別紙19２" localSheetId="51">#REF!</definedName>
    <definedName name="別紙19２">#REF!</definedName>
    <definedName name="別紙3ｰ9">#REF!</definedName>
    <definedName name="別紙3ｰ9ｑｑｑｑ">#REF!</definedName>
    <definedName name="別紙47" localSheetId="51">#REF!</definedName>
    <definedName name="別紙47">#REF!</definedName>
    <definedName name="別紙7の2" localSheetId="51">#REF!</definedName>
    <definedName name="別紙7の2">#REF!</definedName>
    <definedName name="保育所等訪問支援">'&lt;削除しないでください&gt;選択肢'!$B$29:$K$29</definedName>
    <definedName name="夜間支援" localSheetId="51">#REF!</definedName>
    <definedName name="夜間支援">#REF!</definedName>
    <definedName name="様式名等">#REF!</definedName>
    <definedName name="利用日数記入例" localSheetId="46">#REF!</definedName>
    <definedName name="利用日数記入例" localSheetId="51">#REF!</definedName>
    <definedName name="利用日数記入例">#REF!</definedName>
    <definedName name="療養介護">'&lt;削除しないでください&gt;選択肢'!$B$6:$K$6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6" i="167" l="1"/>
  <c r="E46" i="167"/>
  <c r="C46" i="167"/>
  <c r="AH40" i="167"/>
  <c r="I40" i="167"/>
  <c r="I42" i="167" s="1"/>
  <c r="AH42" i="167" s="1"/>
  <c r="AK42" i="167" s="1"/>
  <c r="F39" i="167"/>
  <c r="E39" i="167"/>
  <c r="D39" i="167"/>
  <c r="U38" i="167"/>
  <c r="AJ31" i="167"/>
  <c r="AI31" i="167"/>
  <c r="AH31" i="167"/>
  <c r="AG31" i="167"/>
  <c r="AF31" i="167"/>
  <c r="AE31" i="167"/>
  <c r="AD31" i="167"/>
  <c r="AC31" i="167"/>
  <c r="AB31" i="167"/>
  <c r="AA31" i="167"/>
  <c r="Z31" i="167"/>
  <c r="Y31" i="167"/>
  <c r="X31" i="167"/>
  <c r="W31" i="167"/>
  <c r="V31" i="167"/>
  <c r="U31" i="167"/>
  <c r="T31" i="167"/>
  <c r="S31" i="167"/>
  <c r="R31" i="167"/>
  <c r="Q31" i="167"/>
  <c r="P31" i="167"/>
  <c r="O31" i="167"/>
  <c r="N31" i="167"/>
  <c r="M31" i="167"/>
  <c r="L31" i="167"/>
  <c r="K31" i="167"/>
  <c r="J31" i="167"/>
  <c r="I31" i="167"/>
  <c r="H31" i="167"/>
  <c r="G31" i="167"/>
  <c r="F31" i="167"/>
  <c r="AK30" i="167"/>
  <c r="AL30" i="167" s="1"/>
  <c r="AK29" i="167"/>
  <c r="AL29" i="167" s="1"/>
  <c r="AK28" i="167"/>
  <c r="AL28" i="167" s="1"/>
  <c r="AK27" i="167"/>
  <c r="AL27" i="167" s="1"/>
  <c r="AK26" i="167"/>
  <c r="AL26" i="167" s="1"/>
  <c r="AK25" i="167"/>
  <c r="AL25" i="167" s="1"/>
  <c r="AK24" i="167"/>
  <c r="AL24" i="167" s="1"/>
  <c r="AK23" i="167"/>
  <c r="AL23" i="167" s="1"/>
  <c r="AK22" i="167"/>
  <c r="AL22" i="167" s="1"/>
  <c r="AK21" i="167"/>
  <c r="AL21" i="167" s="1"/>
  <c r="AK20" i="167"/>
  <c r="AL20" i="167" s="1"/>
  <c r="AK19" i="167"/>
  <c r="AL19" i="167" s="1"/>
  <c r="AK18" i="167"/>
  <c r="AL18" i="167" s="1"/>
  <c r="AK17" i="167"/>
  <c r="AL17" i="167" s="1"/>
  <c r="AK16" i="167"/>
  <c r="AL16" i="167" s="1"/>
  <c r="AK15" i="167"/>
  <c r="AL15" i="167" s="1"/>
  <c r="AK14" i="167"/>
  <c r="AL14" i="167" s="1"/>
  <c r="AK13" i="167"/>
  <c r="AL13" i="167" s="1"/>
  <c r="AK12" i="167"/>
  <c r="AL12" i="167" s="1"/>
  <c r="AJ10" i="167"/>
  <c r="AI10" i="167"/>
  <c r="AH10" i="167"/>
  <c r="AG10" i="167"/>
  <c r="AF10" i="167"/>
  <c r="AE10" i="167"/>
  <c r="AD10" i="167"/>
  <c r="AC10" i="167"/>
  <c r="AB10" i="167"/>
  <c r="AA10" i="167"/>
  <c r="Z10" i="167"/>
  <c r="Y10" i="167"/>
  <c r="X10" i="167"/>
  <c r="W10" i="167"/>
  <c r="V10" i="167"/>
  <c r="U10" i="167"/>
  <c r="T10" i="167"/>
  <c r="S10" i="167"/>
  <c r="R10" i="167"/>
  <c r="Q10" i="167"/>
  <c r="P10" i="167"/>
  <c r="O10" i="167"/>
  <c r="N10" i="167"/>
  <c r="M10" i="167"/>
  <c r="L10" i="167"/>
  <c r="K10" i="167"/>
  <c r="J10" i="167"/>
  <c r="I10" i="167"/>
  <c r="H10" i="167"/>
  <c r="G10" i="167"/>
  <c r="F10" i="167"/>
  <c r="AG9" i="167"/>
  <c r="AF9" i="167"/>
  <c r="AE9" i="167"/>
  <c r="AD9" i="167"/>
  <c r="AC9" i="167"/>
  <c r="AB9" i="167"/>
  <c r="AA9" i="167"/>
  <c r="Z9" i="167"/>
  <c r="Y9" i="167"/>
  <c r="X9" i="167"/>
  <c r="W9" i="167"/>
  <c r="V9" i="167"/>
  <c r="U9" i="167"/>
  <c r="T9" i="167"/>
  <c r="S9" i="167"/>
  <c r="R9" i="167"/>
  <c r="Q9" i="167"/>
  <c r="P9" i="167"/>
  <c r="O9" i="167"/>
  <c r="N9" i="167"/>
  <c r="M9" i="167"/>
  <c r="L9" i="167"/>
  <c r="K9" i="167"/>
  <c r="J9" i="167"/>
  <c r="I9" i="167"/>
  <c r="H9" i="167"/>
  <c r="G9" i="167"/>
  <c r="F9" i="167"/>
  <c r="AJ9" i="167" s="1"/>
  <c r="AK31" i="167" l="1"/>
  <c r="AL31" i="167" s="1"/>
  <c r="I50" i="167"/>
  <c r="D48" i="167"/>
  <c r="E48" i="167"/>
  <c r="E49" i="167"/>
  <c r="F49" i="167"/>
  <c r="I49" i="167"/>
  <c r="AH9" i="167"/>
  <c r="AK40" i="167"/>
  <c r="C48" i="167"/>
  <c r="AI9" i="167"/>
  <c r="E50" i="167"/>
  <c r="L49" i="167" l="1"/>
  <c r="L48" i="167"/>
  <c r="I48" i="167"/>
  <c r="F48" i="167"/>
  <c r="AH41" i="167"/>
  <c r="AK41" i="167" l="1"/>
  <c r="AM40" i="167" s="1"/>
  <c r="AM43" i="167" s="1" a="1"/>
  <c r="AM43" i="167" s="1"/>
  <c r="I9" i="133" l="1"/>
  <c r="U72" i="162" l="1"/>
  <c r="I54" i="162"/>
  <c r="N52" i="162"/>
  <c r="J52" i="162"/>
  <c r="F52" i="162"/>
  <c r="C52" i="162"/>
  <c r="Q34" i="162"/>
  <c r="M34" i="162"/>
  <c r="P34" i="162" s="1"/>
  <c r="I34" i="162"/>
  <c r="L34" i="162" s="1"/>
  <c r="I32" i="162"/>
  <c r="I30" i="162"/>
  <c r="I28" i="162"/>
  <c r="O27" i="162"/>
  <c r="K27" i="162"/>
  <c r="AL37" i="155"/>
  <c r="AM39" i="155" s="1"/>
  <c r="AG37" i="155"/>
  <c r="AJ39" i="155" s="1"/>
  <c r="AA37" i="155"/>
  <c r="AD40" i="155" s="1"/>
  <c r="U37" i="155"/>
  <c r="X40" i="155" s="1"/>
  <c r="O37" i="155"/>
  <c r="R40" i="155" s="1"/>
  <c r="I37" i="155"/>
  <c r="L40" i="155" s="1"/>
  <c r="E37" i="155"/>
  <c r="F39" i="155" s="1"/>
  <c r="C37" i="155"/>
  <c r="D39" i="155" s="1"/>
  <c r="AJ31" i="155"/>
  <c r="AI31" i="155"/>
  <c r="AH31" i="155"/>
  <c r="AG31" i="155"/>
  <c r="AF31" i="155"/>
  <c r="AE31" i="155"/>
  <c r="AD31" i="155"/>
  <c r="AC31" i="155"/>
  <c r="AB31" i="155"/>
  <c r="AA31" i="155"/>
  <c r="Z31" i="155"/>
  <c r="Y31" i="155"/>
  <c r="X31" i="155"/>
  <c r="W31" i="155"/>
  <c r="V31" i="155"/>
  <c r="U31" i="155"/>
  <c r="T31" i="155"/>
  <c r="S31" i="155"/>
  <c r="R31" i="155"/>
  <c r="Q31" i="155"/>
  <c r="P31" i="155"/>
  <c r="O31" i="155"/>
  <c r="N31" i="155"/>
  <c r="M31" i="155"/>
  <c r="L31" i="155"/>
  <c r="K31" i="155"/>
  <c r="J31" i="155"/>
  <c r="I31" i="155"/>
  <c r="H31" i="155"/>
  <c r="G31" i="155"/>
  <c r="F31" i="155"/>
  <c r="AK30" i="155"/>
  <c r="AK29" i="155"/>
  <c r="AK28" i="155"/>
  <c r="AL28" i="155" s="1"/>
  <c r="AK27" i="155"/>
  <c r="AL27" i="155" s="1"/>
  <c r="AK26" i="155"/>
  <c r="AK25" i="155"/>
  <c r="AL25" i="155" s="1"/>
  <c r="AK24" i="155"/>
  <c r="AK23" i="155"/>
  <c r="AK22" i="155"/>
  <c r="AL22" i="155" s="1"/>
  <c r="AK21" i="155"/>
  <c r="AL21" i="155" s="1"/>
  <c r="AK20" i="155"/>
  <c r="AK19" i="155"/>
  <c r="AL19" i="155" s="1"/>
  <c r="AK18" i="155"/>
  <c r="AK17" i="155"/>
  <c r="AK16" i="155"/>
  <c r="AL16" i="155" s="1"/>
  <c r="AK15" i="155"/>
  <c r="AL15" i="155" s="1"/>
  <c r="AK14" i="155"/>
  <c r="AK13" i="155"/>
  <c r="AL13" i="155" s="1"/>
  <c r="AK12" i="155"/>
  <c r="AK11" i="155"/>
  <c r="AJ10" i="155"/>
  <c r="AI10" i="155"/>
  <c r="AH10" i="155"/>
  <c r="AG10" i="155"/>
  <c r="AF10" i="155"/>
  <c r="AE10" i="155"/>
  <c r="AD10" i="155"/>
  <c r="AC10" i="155"/>
  <c r="AB10" i="155"/>
  <c r="AA10" i="155"/>
  <c r="Z10" i="155"/>
  <c r="Y10" i="155"/>
  <c r="X10" i="155"/>
  <c r="W10" i="155"/>
  <c r="V10" i="155"/>
  <c r="U10" i="155"/>
  <c r="T10" i="155"/>
  <c r="S10" i="155"/>
  <c r="R10" i="155"/>
  <c r="Q10" i="155"/>
  <c r="P10" i="155"/>
  <c r="O10" i="155"/>
  <c r="N10" i="155"/>
  <c r="M10" i="155"/>
  <c r="L10" i="155"/>
  <c r="K10" i="155"/>
  <c r="J10" i="155"/>
  <c r="I10" i="155"/>
  <c r="H10" i="155"/>
  <c r="G10" i="155"/>
  <c r="F10" i="155"/>
  <c r="AG9" i="155"/>
  <c r="AF9" i="155"/>
  <c r="AE9" i="155"/>
  <c r="AD9" i="155"/>
  <c r="AC9" i="155"/>
  <c r="AB9" i="155"/>
  <c r="AA9" i="155"/>
  <c r="Z9" i="155"/>
  <c r="Y9" i="155"/>
  <c r="X9" i="155"/>
  <c r="W9" i="155"/>
  <c r="V9" i="155"/>
  <c r="U9" i="155"/>
  <c r="T9" i="155"/>
  <c r="S9" i="155"/>
  <c r="R9" i="155"/>
  <c r="Q9" i="155"/>
  <c r="P9" i="155"/>
  <c r="O9" i="155"/>
  <c r="N9" i="155"/>
  <c r="M9" i="155"/>
  <c r="L9" i="155"/>
  <c r="K9" i="155"/>
  <c r="J9" i="155"/>
  <c r="I9" i="155"/>
  <c r="H9" i="155"/>
  <c r="G9" i="155"/>
  <c r="F9" i="155"/>
  <c r="AL26" i="155" s="1"/>
  <c r="E70" i="154"/>
  <c r="E65" i="154"/>
  <c r="E69" i="154" s="1"/>
  <c r="C65" i="154"/>
  <c r="D67" i="154" s="1"/>
  <c r="AL59" i="154"/>
  <c r="AM62" i="154" s="1"/>
  <c r="AG59" i="154"/>
  <c r="AG63" i="154" s="1"/>
  <c r="AA59" i="154"/>
  <c r="AD62" i="154" s="1"/>
  <c r="U59" i="154"/>
  <c r="X62" i="154" s="1"/>
  <c r="O59" i="154"/>
  <c r="R61" i="154" s="1"/>
  <c r="I59" i="154"/>
  <c r="I61" i="154" s="1"/>
  <c r="E59" i="154"/>
  <c r="C59" i="154"/>
  <c r="C62" i="154" s="1"/>
  <c r="AG56" i="154"/>
  <c r="AA56" i="154"/>
  <c r="U56" i="154"/>
  <c r="O56" i="154"/>
  <c r="I56" i="154"/>
  <c r="AJ51" i="154"/>
  <c r="AJ50" i="154"/>
  <c r="AJ49" i="154"/>
  <c r="AJ48" i="154"/>
  <c r="AJ47" i="154"/>
  <c r="AJ46" i="154"/>
  <c r="AJ45" i="154"/>
  <c r="AJ44" i="154"/>
  <c r="AG43" i="154"/>
  <c r="AD43" i="154"/>
  <c r="AA43" i="154"/>
  <c r="X43" i="154"/>
  <c r="U43" i="154"/>
  <c r="R43" i="154"/>
  <c r="O43" i="154"/>
  <c r="L43" i="154"/>
  <c r="I43" i="154"/>
  <c r="F43" i="154"/>
  <c r="E43" i="154"/>
  <c r="D43" i="154"/>
  <c r="AJ31" i="154"/>
  <c r="AI31" i="154"/>
  <c r="AH31" i="154"/>
  <c r="AG31" i="154"/>
  <c r="AF31" i="154"/>
  <c r="AE31" i="154"/>
  <c r="AD31" i="154"/>
  <c r="AC31" i="154"/>
  <c r="AB31" i="154"/>
  <c r="AA31" i="154"/>
  <c r="Z31" i="154"/>
  <c r="Y31" i="154"/>
  <c r="X31" i="154"/>
  <c r="W31" i="154"/>
  <c r="V31" i="154"/>
  <c r="U31" i="154"/>
  <c r="T31" i="154"/>
  <c r="S31" i="154"/>
  <c r="R31" i="154"/>
  <c r="Q31" i="154"/>
  <c r="P31" i="154"/>
  <c r="O31" i="154"/>
  <c r="N31" i="154"/>
  <c r="M31" i="154"/>
  <c r="L31" i="154"/>
  <c r="K31" i="154"/>
  <c r="J31" i="154"/>
  <c r="I31" i="154"/>
  <c r="AK31" i="154" s="1"/>
  <c r="AL31" i="154" s="1"/>
  <c r="H31" i="154"/>
  <c r="G31" i="154"/>
  <c r="F31" i="154"/>
  <c r="AK30" i="154"/>
  <c r="AL30" i="154" s="1"/>
  <c r="AK29" i="154"/>
  <c r="AL29" i="154" s="1"/>
  <c r="AL28" i="154"/>
  <c r="AK28" i="154"/>
  <c r="AK27" i="154"/>
  <c r="AL27" i="154" s="1"/>
  <c r="AL26" i="154"/>
  <c r="AK26" i="154"/>
  <c r="AL25" i="154"/>
  <c r="AK25" i="154"/>
  <c r="AK24" i="154"/>
  <c r="AL24" i="154" s="1"/>
  <c r="AK23" i="154"/>
  <c r="AL23" i="154" s="1"/>
  <c r="AL22" i="154"/>
  <c r="AK22" i="154"/>
  <c r="AL21" i="154"/>
  <c r="AK21" i="154"/>
  <c r="AL20" i="154"/>
  <c r="AK20" i="154"/>
  <c r="AL19" i="154"/>
  <c r="AK19" i="154"/>
  <c r="AK18" i="154"/>
  <c r="AL18" i="154" s="1"/>
  <c r="AK17" i="154"/>
  <c r="AL17" i="154" s="1"/>
  <c r="AL16" i="154"/>
  <c r="AK16" i="154"/>
  <c r="AK15" i="154"/>
  <c r="AL15" i="154" s="1"/>
  <c r="AL14" i="154"/>
  <c r="AK14" i="154"/>
  <c r="AL13" i="154"/>
  <c r="AK13" i="154"/>
  <c r="AK12" i="154"/>
  <c r="AL12" i="154" s="1"/>
  <c r="AK11" i="154"/>
  <c r="AL11" i="154" s="1"/>
  <c r="AJ10" i="154"/>
  <c r="AI10" i="154"/>
  <c r="AH10" i="154"/>
  <c r="AG10" i="154"/>
  <c r="AF10" i="154"/>
  <c r="AE10" i="154"/>
  <c r="AD10" i="154"/>
  <c r="AC10" i="154"/>
  <c r="AB10" i="154"/>
  <c r="AA10" i="154"/>
  <c r="Z10" i="154"/>
  <c r="Y10" i="154"/>
  <c r="X10" i="154"/>
  <c r="W10" i="154"/>
  <c r="V10" i="154"/>
  <c r="U10" i="154"/>
  <c r="T10" i="154"/>
  <c r="S10" i="154"/>
  <c r="R10" i="154"/>
  <c r="Q10" i="154"/>
  <c r="P10" i="154"/>
  <c r="O10" i="154"/>
  <c r="N10" i="154"/>
  <c r="M10" i="154"/>
  <c r="L10" i="154"/>
  <c r="K10" i="154"/>
  <c r="J10" i="154"/>
  <c r="I10" i="154"/>
  <c r="H10" i="154"/>
  <c r="G10" i="154"/>
  <c r="F10" i="154"/>
  <c r="AG9" i="154"/>
  <c r="AF9" i="154"/>
  <c r="AE9" i="154"/>
  <c r="AD9" i="154"/>
  <c r="AC9" i="154"/>
  <c r="AB9" i="154"/>
  <c r="AA9" i="154"/>
  <c r="Z9" i="154"/>
  <c r="Y9" i="154"/>
  <c r="X9" i="154"/>
  <c r="W9" i="154"/>
  <c r="V9" i="154"/>
  <c r="U9" i="154"/>
  <c r="T9" i="154"/>
  <c r="S9" i="154"/>
  <c r="R9" i="154"/>
  <c r="Q9" i="154"/>
  <c r="P9" i="154"/>
  <c r="O9" i="154"/>
  <c r="N9" i="154"/>
  <c r="M9" i="154"/>
  <c r="L9" i="154"/>
  <c r="K9" i="154"/>
  <c r="J9" i="154"/>
  <c r="I9" i="154"/>
  <c r="H9" i="154"/>
  <c r="G9" i="154"/>
  <c r="F9" i="154"/>
  <c r="AJ9" i="154" s="1"/>
  <c r="AL54" i="153"/>
  <c r="AG54" i="153"/>
  <c r="AG58" i="153" s="1"/>
  <c r="AA54" i="153"/>
  <c r="AA58" i="153" s="1"/>
  <c r="U54" i="153"/>
  <c r="U56" i="153" s="1"/>
  <c r="O54" i="153"/>
  <c r="O58" i="153" s="1"/>
  <c r="I54" i="153"/>
  <c r="I56" i="153" s="1"/>
  <c r="E54" i="153"/>
  <c r="F57" i="153" s="1"/>
  <c r="C54" i="153"/>
  <c r="AJ47" i="153"/>
  <c r="AJ46" i="153"/>
  <c r="AM46" i="153" s="1"/>
  <c r="AL45" i="153"/>
  <c r="AJ45" i="153"/>
  <c r="AJ44" i="153"/>
  <c r="AM44" i="153" s="1"/>
  <c r="AJ43" i="153"/>
  <c r="AL43" i="153" s="1"/>
  <c r="AJ42" i="153"/>
  <c r="AM42" i="153" s="1"/>
  <c r="AL41" i="153"/>
  <c r="AJ41" i="153"/>
  <c r="AJ40" i="153"/>
  <c r="AL40" i="153" s="1"/>
  <c r="AL39" i="153"/>
  <c r="AJ39" i="153"/>
  <c r="AJ38" i="153"/>
  <c r="AL38" i="153" s="1"/>
  <c r="AI37" i="153"/>
  <c r="AH37" i="153"/>
  <c r="AG37" i="153"/>
  <c r="AF37" i="153"/>
  <c r="AE37" i="153"/>
  <c r="AD37" i="153"/>
  <c r="AC37" i="153"/>
  <c r="AB37" i="153"/>
  <c r="AA37" i="153"/>
  <c r="Z37" i="153"/>
  <c r="Y37" i="153"/>
  <c r="X37" i="153"/>
  <c r="W37" i="153"/>
  <c r="V37" i="153"/>
  <c r="U37" i="153"/>
  <c r="R37" i="153"/>
  <c r="O37" i="153"/>
  <c r="L37" i="153"/>
  <c r="K37" i="153"/>
  <c r="J37" i="153"/>
  <c r="I37" i="153"/>
  <c r="F37" i="153"/>
  <c r="E37" i="153"/>
  <c r="D37" i="153"/>
  <c r="AJ31" i="153"/>
  <c r="AI31" i="153"/>
  <c r="AH31" i="153"/>
  <c r="AG31" i="153"/>
  <c r="AF31" i="153"/>
  <c r="AE31" i="153"/>
  <c r="AD31" i="153"/>
  <c r="AC31" i="153"/>
  <c r="AB31" i="153"/>
  <c r="AA31" i="153"/>
  <c r="Z31" i="153"/>
  <c r="Y31" i="153"/>
  <c r="X31" i="153"/>
  <c r="W31" i="153"/>
  <c r="V31" i="153"/>
  <c r="U31" i="153"/>
  <c r="T31" i="153"/>
  <c r="S31" i="153"/>
  <c r="R31" i="153"/>
  <c r="Q31" i="153"/>
  <c r="P31" i="153"/>
  <c r="O31" i="153"/>
  <c r="N31" i="153"/>
  <c r="M31" i="153"/>
  <c r="L31" i="153"/>
  <c r="K31" i="153"/>
  <c r="J31" i="153"/>
  <c r="I31" i="153"/>
  <c r="H31" i="153"/>
  <c r="G31" i="153"/>
  <c r="F31" i="153"/>
  <c r="AL30" i="153"/>
  <c r="AK30" i="153"/>
  <c r="AK29" i="153"/>
  <c r="AL29" i="153" s="1"/>
  <c r="AL28" i="153"/>
  <c r="AK28" i="153"/>
  <c r="AK27" i="153"/>
  <c r="AL27" i="153" s="1"/>
  <c r="AK26" i="153"/>
  <c r="AL26" i="153" s="1"/>
  <c r="AK25" i="153"/>
  <c r="AL25" i="153" s="1"/>
  <c r="AL24" i="153"/>
  <c r="AK24" i="153"/>
  <c r="AK23" i="153"/>
  <c r="AL23" i="153" s="1"/>
  <c r="AL22" i="153"/>
  <c r="AK22" i="153"/>
  <c r="AK21" i="153"/>
  <c r="AL21" i="153" s="1"/>
  <c r="AK20" i="153"/>
  <c r="AL20" i="153" s="1"/>
  <c r="AK19" i="153"/>
  <c r="AL19" i="153" s="1"/>
  <c r="AL18" i="153"/>
  <c r="AK18" i="153"/>
  <c r="AK17" i="153"/>
  <c r="AL17" i="153" s="1"/>
  <c r="AL16" i="153"/>
  <c r="AK16" i="153"/>
  <c r="AK15" i="153"/>
  <c r="AL15" i="153" s="1"/>
  <c r="AK14" i="153"/>
  <c r="AL14" i="153" s="1"/>
  <c r="AK13" i="153"/>
  <c r="AL13" i="153" s="1"/>
  <c r="AK12" i="153"/>
  <c r="AL12" i="153" s="1"/>
  <c r="AK11" i="153"/>
  <c r="AL11" i="153" s="1"/>
  <c r="AJ10" i="153"/>
  <c r="AI10" i="153"/>
  <c r="AH10" i="153"/>
  <c r="AG10" i="153"/>
  <c r="AF10" i="153"/>
  <c r="AE10" i="153"/>
  <c r="AD10" i="153"/>
  <c r="AC10" i="153"/>
  <c r="AB10" i="153"/>
  <c r="AA10" i="153"/>
  <c r="Z10" i="153"/>
  <c r="Y10" i="153"/>
  <c r="X10" i="153"/>
  <c r="W10" i="153"/>
  <c r="V10" i="153"/>
  <c r="U10" i="153"/>
  <c r="T10" i="153"/>
  <c r="S10" i="153"/>
  <c r="R10" i="153"/>
  <c r="Q10" i="153"/>
  <c r="P10" i="153"/>
  <c r="O10" i="153"/>
  <c r="N10" i="153"/>
  <c r="M10" i="153"/>
  <c r="L10" i="153"/>
  <c r="K10" i="153"/>
  <c r="J10" i="153"/>
  <c r="I10" i="153"/>
  <c r="H10" i="153"/>
  <c r="G10" i="153"/>
  <c r="F10" i="153"/>
  <c r="AI9" i="153"/>
  <c r="AG9" i="153"/>
  <c r="AF9" i="153"/>
  <c r="AE9" i="153"/>
  <c r="AD9" i="153"/>
  <c r="AC9" i="153"/>
  <c r="AB9" i="153"/>
  <c r="AA9" i="153"/>
  <c r="Z9" i="153"/>
  <c r="Y9" i="153"/>
  <c r="X9" i="153"/>
  <c r="W9" i="153"/>
  <c r="V9" i="153"/>
  <c r="U9" i="153"/>
  <c r="T9" i="153"/>
  <c r="S9" i="153"/>
  <c r="R9" i="153"/>
  <c r="Q9" i="153"/>
  <c r="P9" i="153"/>
  <c r="O9" i="153"/>
  <c r="N9" i="153"/>
  <c r="M9" i="153"/>
  <c r="L9" i="153"/>
  <c r="K9" i="153"/>
  <c r="J9" i="153"/>
  <c r="I9" i="153"/>
  <c r="H9" i="153"/>
  <c r="G9" i="153"/>
  <c r="F9" i="153"/>
  <c r="AJ9" i="153" s="1"/>
  <c r="AA55" i="152"/>
  <c r="AL51" i="152"/>
  <c r="AM54" i="152" s="1"/>
  <c r="AG51" i="152"/>
  <c r="AG55" i="152" s="1"/>
  <c r="AA51" i="152"/>
  <c r="AD53" i="152" s="1"/>
  <c r="U51" i="152"/>
  <c r="U53" i="152" s="1"/>
  <c r="O51" i="152"/>
  <c r="O54" i="152" s="1"/>
  <c r="I51" i="152"/>
  <c r="I55" i="152" s="1"/>
  <c r="E51" i="152"/>
  <c r="F54" i="152" s="1"/>
  <c r="C51" i="152"/>
  <c r="AJ44" i="152"/>
  <c r="AJ43" i="152"/>
  <c r="AL43" i="152" s="1"/>
  <c r="AJ42" i="152"/>
  <c r="AL42" i="152" s="1"/>
  <c r="AJ41" i="152"/>
  <c r="AL41" i="152" s="1"/>
  <c r="AL40" i="152"/>
  <c r="AJ40" i="152"/>
  <c r="AJ39" i="152"/>
  <c r="AL39" i="152" s="1"/>
  <c r="AL38" i="152"/>
  <c r="AJ38" i="152"/>
  <c r="AG37" i="152"/>
  <c r="AD37" i="152"/>
  <c r="AA37" i="152"/>
  <c r="X37" i="152"/>
  <c r="U37" i="152"/>
  <c r="R37" i="152"/>
  <c r="O37" i="152"/>
  <c r="L37" i="152"/>
  <c r="I37" i="152"/>
  <c r="F37" i="152"/>
  <c r="E37" i="152"/>
  <c r="D37" i="152"/>
  <c r="AJ37" i="152" s="1"/>
  <c r="AL37" i="152" s="1"/>
  <c r="AJ31" i="152"/>
  <c r="AI31" i="152"/>
  <c r="AH31" i="152"/>
  <c r="AG31" i="152"/>
  <c r="AF31" i="152"/>
  <c r="AE31" i="152"/>
  <c r="AD31" i="152"/>
  <c r="AC31" i="152"/>
  <c r="AB31" i="152"/>
  <c r="AA31" i="152"/>
  <c r="Z31" i="152"/>
  <c r="Y31" i="152"/>
  <c r="X31" i="152"/>
  <c r="W31" i="152"/>
  <c r="V31" i="152"/>
  <c r="U31" i="152"/>
  <c r="T31" i="152"/>
  <c r="S31" i="152"/>
  <c r="R31" i="152"/>
  <c r="Q31" i="152"/>
  <c r="P31" i="152"/>
  <c r="O31" i="152"/>
  <c r="N31" i="152"/>
  <c r="M31" i="152"/>
  <c r="L31" i="152"/>
  <c r="K31" i="152"/>
  <c r="J31" i="152"/>
  <c r="I31" i="152"/>
  <c r="H31" i="152"/>
  <c r="G31" i="152"/>
  <c r="F31" i="152"/>
  <c r="AK31" i="152" s="1"/>
  <c r="AL31" i="152" s="1"/>
  <c r="AK30" i="152"/>
  <c r="AL30" i="152" s="1"/>
  <c r="AL29" i="152"/>
  <c r="AK29" i="152"/>
  <c r="AL28" i="152"/>
  <c r="AK28" i="152"/>
  <c r="AK27" i="152"/>
  <c r="AL27" i="152" s="1"/>
  <c r="AK26" i="152"/>
  <c r="AL26" i="152" s="1"/>
  <c r="AK25" i="152"/>
  <c r="AL25" i="152" s="1"/>
  <c r="AK24" i="152"/>
  <c r="AL24" i="152" s="1"/>
  <c r="AL23" i="152"/>
  <c r="AK23" i="152"/>
  <c r="AL22" i="152"/>
  <c r="AK22" i="152"/>
  <c r="AK21" i="152"/>
  <c r="AL21" i="152" s="1"/>
  <c r="AK20" i="152"/>
  <c r="AL20" i="152" s="1"/>
  <c r="AL19" i="152"/>
  <c r="AK19" i="152"/>
  <c r="AK18" i="152"/>
  <c r="AL18" i="152" s="1"/>
  <c r="AK17" i="152"/>
  <c r="AL17" i="152" s="1"/>
  <c r="AL16" i="152"/>
  <c r="AK16" i="152"/>
  <c r="AK15" i="152"/>
  <c r="AL15" i="152" s="1"/>
  <c r="AK14" i="152"/>
  <c r="AL14" i="152" s="1"/>
  <c r="AL13" i="152"/>
  <c r="AK13" i="152"/>
  <c r="AK12" i="152"/>
  <c r="AL12" i="152" s="1"/>
  <c r="AL11" i="152"/>
  <c r="AK11" i="152"/>
  <c r="AG10" i="152"/>
  <c r="AF10" i="152"/>
  <c r="AE10" i="152"/>
  <c r="AD10" i="152"/>
  <c r="AC10" i="152"/>
  <c r="AB10" i="152"/>
  <c r="AA10" i="152"/>
  <c r="Z10" i="152"/>
  <c r="Y10" i="152"/>
  <c r="X10" i="152"/>
  <c r="W10" i="152"/>
  <c r="V10" i="152"/>
  <c r="U10" i="152"/>
  <c r="T10" i="152"/>
  <c r="S10" i="152"/>
  <c r="R10" i="152"/>
  <c r="Q10" i="152"/>
  <c r="P10" i="152"/>
  <c r="O10" i="152"/>
  <c r="N10" i="152"/>
  <c r="M10" i="152"/>
  <c r="L10" i="152"/>
  <c r="K10" i="152"/>
  <c r="J10" i="152"/>
  <c r="I10" i="152"/>
  <c r="H10" i="152"/>
  <c r="G10" i="152"/>
  <c r="F10" i="152"/>
  <c r="AJ9" i="152"/>
  <c r="AI9" i="152"/>
  <c r="AH9" i="152"/>
  <c r="AG9" i="152"/>
  <c r="AF9" i="152"/>
  <c r="AE9" i="152"/>
  <c r="AD9" i="152"/>
  <c r="AC9" i="152"/>
  <c r="AB9" i="152"/>
  <c r="AA9" i="152"/>
  <c r="Z9" i="152"/>
  <c r="Y9" i="152"/>
  <c r="X9" i="152"/>
  <c r="W9" i="152"/>
  <c r="V9" i="152"/>
  <c r="U9" i="152"/>
  <c r="T9" i="152"/>
  <c r="S9" i="152"/>
  <c r="R9" i="152"/>
  <c r="Q9" i="152"/>
  <c r="P9" i="152"/>
  <c r="O9" i="152"/>
  <c r="N9" i="152"/>
  <c r="M9" i="152"/>
  <c r="L9" i="152"/>
  <c r="K9" i="152"/>
  <c r="J9" i="152"/>
  <c r="I9" i="152"/>
  <c r="H9" i="152"/>
  <c r="G9" i="152"/>
  <c r="F9" i="152"/>
  <c r="AL54" i="151"/>
  <c r="AL56" i="151" s="1"/>
  <c r="AG54" i="151"/>
  <c r="AJ56" i="151" s="1"/>
  <c r="AA54" i="151"/>
  <c r="AD56" i="151" s="1"/>
  <c r="U54" i="151"/>
  <c r="U57" i="151" s="1"/>
  <c r="O54" i="151"/>
  <c r="R56" i="151" s="1"/>
  <c r="I54" i="151"/>
  <c r="L56" i="151" s="1"/>
  <c r="E54" i="151"/>
  <c r="F57" i="151" s="1"/>
  <c r="C54" i="151"/>
  <c r="AJ47" i="151"/>
  <c r="AM46" i="151"/>
  <c r="AJ46" i="151"/>
  <c r="AL46" i="151" s="1"/>
  <c r="AL45" i="151"/>
  <c r="AJ45" i="151"/>
  <c r="AJ44" i="151"/>
  <c r="AL43" i="151"/>
  <c r="AJ43" i="151"/>
  <c r="AJ42" i="151"/>
  <c r="AM42" i="151" s="1"/>
  <c r="AJ41" i="151"/>
  <c r="AJ40" i="151"/>
  <c r="AL40" i="151" s="1"/>
  <c r="AJ39" i="151"/>
  <c r="AL39" i="151" s="1"/>
  <c r="AJ38" i="151"/>
  <c r="AL38" i="151" s="1"/>
  <c r="AI37" i="151"/>
  <c r="AH37" i="151"/>
  <c r="AG37" i="151"/>
  <c r="AF37" i="151"/>
  <c r="AE37" i="151"/>
  <c r="AD37" i="151"/>
  <c r="AC37" i="151"/>
  <c r="AB37" i="151"/>
  <c r="AA37" i="151"/>
  <c r="Z37" i="151"/>
  <c r="Y37" i="151"/>
  <c r="X37" i="151"/>
  <c r="W37" i="151"/>
  <c r="V37" i="151"/>
  <c r="U37" i="151"/>
  <c r="R37" i="151"/>
  <c r="O37" i="151"/>
  <c r="L37" i="151"/>
  <c r="K37" i="151"/>
  <c r="J37" i="151"/>
  <c r="I37" i="151"/>
  <c r="F37" i="151"/>
  <c r="E37" i="151"/>
  <c r="D37" i="151"/>
  <c r="AJ31" i="151"/>
  <c r="AI31" i="151"/>
  <c r="AH31" i="151"/>
  <c r="AG31" i="151"/>
  <c r="AF31" i="151"/>
  <c r="AE31" i="151"/>
  <c r="AD31" i="151"/>
  <c r="AC31" i="151"/>
  <c r="AB31" i="151"/>
  <c r="AA31" i="151"/>
  <c r="Z31" i="151"/>
  <c r="Y31" i="151"/>
  <c r="X31" i="151"/>
  <c r="W31" i="151"/>
  <c r="V31" i="151"/>
  <c r="U31" i="151"/>
  <c r="T31" i="151"/>
  <c r="S31" i="151"/>
  <c r="R31" i="151"/>
  <c r="Q31" i="151"/>
  <c r="P31" i="151"/>
  <c r="O31" i="151"/>
  <c r="N31" i="151"/>
  <c r="M31" i="151"/>
  <c r="L31" i="151"/>
  <c r="K31" i="151"/>
  <c r="J31" i="151"/>
  <c r="I31" i="151"/>
  <c r="H31" i="151"/>
  <c r="G31" i="151"/>
  <c r="F31" i="151"/>
  <c r="AK30" i="151"/>
  <c r="AL30" i="151" s="1"/>
  <c r="AK29" i="151"/>
  <c r="AL29" i="151" s="1"/>
  <c r="AL28" i="151"/>
  <c r="AK28" i="151"/>
  <c r="AK27" i="151"/>
  <c r="AL27" i="151" s="1"/>
  <c r="AL26" i="151"/>
  <c r="AK26" i="151"/>
  <c r="AK25" i="151"/>
  <c r="AL25" i="151" s="1"/>
  <c r="AK24" i="151"/>
  <c r="AL24" i="151" s="1"/>
  <c r="AK23" i="151"/>
  <c r="AL23" i="151" s="1"/>
  <c r="AL22" i="151"/>
  <c r="AK22" i="151"/>
  <c r="AK21" i="151"/>
  <c r="AL21" i="151" s="1"/>
  <c r="AL20" i="151"/>
  <c r="AK20" i="151"/>
  <c r="AK19" i="151"/>
  <c r="AL19" i="151" s="1"/>
  <c r="AL18" i="151"/>
  <c r="AK18" i="151"/>
  <c r="AK17" i="151"/>
  <c r="AL17" i="151" s="1"/>
  <c r="AL16" i="151"/>
  <c r="AK16" i="151"/>
  <c r="AL15" i="151"/>
  <c r="AK15" i="151"/>
  <c r="AL14" i="151"/>
  <c r="AK14" i="151"/>
  <c r="AK13" i="151"/>
  <c r="AK12" i="151"/>
  <c r="AL12" i="151" s="1"/>
  <c r="AK11" i="151"/>
  <c r="AL11" i="151" s="1"/>
  <c r="AJ10" i="151"/>
  <c r="AH10" i="151"/>
  <c r="AG10" i="151"/>
  <c r="AF10" i="151"/>
  <c r="AE10" i="151"/>
  <c r="AD10" i="151"/>
  <c r="AC10" i="151"/>
  <c r="AB10" i="151"/>
  <c r="AA10" i="151"/>
  <c r="Z10" i="151"/>
  <c r="Y10" i="151"/>
  <c r="X10" i="151"/>
  <c r="W10" i="151"/>
  <c r="V10" i="151"/>
  <c r="U10" i="151"/>
  <c r="T10" i="151"/>
  <c r="S10" i="151"/>
  <c r="R10" i="151"/>
  <c r="Q10" i="151"/>
  <c r="P10" i="151"/>
  <c r="O10" i="151"/>
  <c r="N10" i="151"/>
  <c r="M10" i="151"/>
  <c r="L10" i="151"/>
  <c r="K10" i="151"/>
  <c r="J10" i="151"/>
  <c r="I10" i="151"/>
  <c r="H10" i="151"/>
  <c r="G10" i="151"/>
  <c r="F10" i="151"/>
  <c r="AI10" i="151" s="1"/>
  <c r="AJ9" i="151"/>
  <c r="AI9" i="151"/>
  <c r="AH9" i="151"/>
  <c r="AG9" i="151"/>
  <c r="AF9" i="151"/>
  <c r="AE9" i="151"/>
  <c r="AD9" i="151"/>
  <c r="AC9" i="151"/>
  <c r="AB9" i="151"/>
  <c r="AA9" i="151"/>
  <c r="Z9" i="151"/>
  <c r="Y9" i="151"/>
  <c r="X9" i="151"/>
  <c r="W9" i="151"/>
  <c r="V9" i="151"/>
  <c r="U9" i="151"/>
  <c r="T9" i="151"/>
  <c r="S9" i="151"/>
  <c r="R9" i="151"/>
  <c r="Q9" i="151"/>
  <c r="P9" i="151"/>
  <c r="O9" i="151"/>
  <c r="N9" i="151"/>
  <c r="M9" i="151"/>
  <c r="L9" i="151"/>
  <c r="K9" i="151"/>
  <c r="J9" i="151"/>
  <c r="I9" i="151"/>
  <c r="H9" i="151"/>
  <c r="G9" i="151"/>
  <c r="F9" i="151"/>
  <c r="I50" i="150"/>
  <c r="C50" i="150"/>
  <c r="AL46" i="150"/>
  <c r="AM49" i="150" s="1"/>
  <c r="AG46" i="150"/>
  <c r="AJ48" i="150" s="1"/>
  <c r="AA46" i="150"/>
  <c r="AD49" i="150" s="1"/>
  <c r="U46" i="150"/>
  <c r="U49" i="150" s="1"/>
  <c r="O46" i="150"/>
  <c r="R48" i="150" s="1"/>
  <c r="I46" i="150"/>
  <c r="L48" i="150" s="1"/>
  <c r="E46" i="150"/>
  <c r="C46" i="150"/>
  <c r="C49" i="150" s="1"/>
  <c r="AJ39" i="150"/>
  <c r="AJ38" i="150"/>
  <c r="AL38" i="150" s="1"/>
  <c r="AJ31" i="150"/>
  <c r="AI31" i="150"/>
  <c r="AH31" i="150"/>
  <c r="AG31" i="150"/>
  <c r="AF31" i="150"/>
  <c r="AE31" i="150"/>
  <c r="AD31" i="150"/>
  <c r="AC31" i="150"/>
  <c r="AB31" i="150"/>
  <c r="AA31" i="150"/>
  <c r="Z31" i="150"/>
  <c r="Y31" i="150"/>
  <c r="X31" i="150"/>
  <c r="W31" i="150"/>
  <c r="V31" i="150"/>
  <c r="U31" i="150"/>
  <c r="T31" i="150"/>
  <c r="S31" i="150"/>
  <c r="R31" i="150"/>
  <c r="Q31" i="150"/>
  <c r="P31" i="150"/>
  <c r="O31" i="150"/>
  <c r="N31" i="150"/>
  <c r="M31" i="150"/>
  <c r="L31" i="150"/>
  <c r="K31" i="150"/>
  <c r="J31" i="150"/>
  <c r="I31" i="150"/>
  <c r="H31" i="150"/>
  <c r="G31" i="150"/>
  <c r="F31" i="150"/>
  <c r="AK31" i="150" s="1"/>
  <c r="AL31" i="150" s="1"/>
  <c r="AL30" i="150"/>
  <c r="AK30" i="150"/>
  <c r="AL29" i="150"/>
  <c r="AK29" i="150"/>
  <c r="AL28" i="150"/>
  <c r="AK28" i="150"/>
  <c r="AK27" i="150"/>
  <c r="AL27" i="150" s="1"/>
  <c r="AK26" i="150"/>
  <c r="AL26" i="150" s="1"/>
  <c r="AK25" i="150"/>
  <c r="AL25" i="150" s="1"/>
  <c r="AK24" i="150"/>
  <c r="AL24" i="150" s="1"/>
  <c r="AL23" i="150"/>
  <c r="AK23" i="150"/>
  <c r="AL22" i="150"/>
  <c r="AK22" i="150"/>
  <c r="AK21" i="150"/>
  <c r="AL21" i="150" s="1"/>
  <c r="AK20" i="150"/>
  <c r="AL20" i="150" s="1"/>
  <c r="AL19" i="150"/>
  <c r="AK19" i="150"/>
  <c r="AK18" i="150"/>
  <c r="AL18" i="150" s="1"/>
  <c r="AK17" i="150"/>
  <c r="AL17" i="150" s="1"/>
  <c r="AL16" i="150"/>
  <c r="AK16" i="150"/>
  <c r="AK15" i="150"/>
  <c r="AL15" i="150" s="1"/>
  <c r="AK14" i="150"/>
  <c r="AL14" i="150" s="1"/>
  <c r="AK13" i="150"/>
  <c r="AL13" i="150" s="1"/>
  <c r="AK12" i="150"/>
  <c r="AL12" i="150" s="1"/>
  <c r="AK11" i="150"/>
  <c r="AL11" i="150" s="1"/>
  <c r="AJ10" i="150"/>
  <c r="AH10" i="150"/>
  <c r="AG10" i="150"/>
  <c r="AF10" i="150"/>
  <c r="AE10" i="150"/>
  <c r="AD10" i="150"/>
  <c r="AC10" i="150"/>
  <c r="AB10" i="150"/>
  <c r="AA10" i="150"/>
  <c r="Z10" i="150"/>
  <c r="Y10" i="150"/>
  <c r="X10" i="150"/>
  <c r="W10" i="150"/>
  <c r="V10" i="150"/>
  <c r="U10" i="150"/>
  <c r="T10" i="150"/>
  <c r="S10" i="150"/>
  <c r="R10" i="150"/>
  <c r="Q10" i="150"/>
  <c r="P10" i="150"/>
  <c r="O10" i="150"/>
  <c r="N10" i="150"/>
  <c r="M10" i="150"/>
  <c r="L10" i="150"/>
  <c r="K10" i="150"/>
  <c r="J10" i="150"/>
  <c r="I10" i="150"/>
  <c r="H10" i="150"/>
  <c r="G10" i="150"/>
  <c r="F10" i="150"/>
  <c r="AI10" i="150" s="1"/>
  <c r="AJ9" i="150"/>
  <c r="AI9" i="150"/>
  <c r="AH9" i="150"/>
  <c r="AG9" i="150"/>
  <c r="AF9" i="150"/>
  <c r="AE9" i="150"/>
  <c r="AD9" i="150"/>
  <c r="AC9" i="150"/>
  <c r="AB9" i="150"/>
  <c r="AA9" i="150"/>
  <c r="Z9" i="150"/>
  <c r="Y9" i="150"/>
  <c r="X9" i="150"/>
  <c r="W9" i="150"/>
  <c r="V9" i="150"/>
  <c r="U9" i="150"/>
  <c r="T9" i="150"/>
  <c r="S9" i="150"/>
  <c r="R9" i="150"/>
  <c r="Q9" i="150"/>
  <c r="P9" i="150"/>
  <c r="O9" i="150"/>
  <c r="N9" i="150"/>
  <c r="M9" i="150"/>
  <c r="L9" i="150"/>
  <c r="K9" i="150"/>
  <c r="J9" i="150"/>
  <c r="I9" i="150"/>
  <c r="H9" i="150"/>
  <c r="G9" i="150"/>
  <c r="F9" i="150"/>
  <c r="AL46" i="149"/>
  <c r="AL48" i="149" s="1"/>
  <c r="AG46" i="149"/>
  <c r="AG48" i="149" s="1"/>
  <c r="AA46" i="149"/>
  <c r="U46" i="149"/>
  <c r="O46" i="149"/>
  <c r="R49" i="149" s="1"/>
  <c r="I46" i="149"/>
  <c r="I48" i="149" s="1"/>
  <c r="E46" i="149"/>
  <c r="F49" i="149" s="1"/>
  <c r="C46" i="149"/>
  <c r="C49" i="149" s="1"/>
  <c r="AJ39" i="149"/>
  <c r="AJ38" i="149"/>
  <c r="AL38" i="149" s="1"/>
  <c r="E43" i="149" s="1"/>
  <c r="AJ31" i="149"/>
  <c r="AI31" i="149"/>
  <c r="AH31" i="149"/>
  <c r="AG31" i="149"/>
  <c r="AF31" i="149"/>
  <c r="AE31" i="149"/>
  <c r="AD31" i="149"/>
  <c r="AC31" i="149"/>
  <c r="AB31" i="149"/>
  <c r="AA31" i="149"/>
  <c r="Z31" i="149"/>
  <c r="Y31" i="149"/>
  <c r="X31" i="149"/>
  <c r="W31" i="149"/>
  <c r="V31" i="149"/>
  <c r="U31" i="149"/>
  <c r="T31" i="149"/>
  <c r="S31" i="149"/>
  <c r="R31" i="149"/>
  <c r="Q31" i="149"/>
  <c r="P31" i="149"/>
  <c r="O31" i="149"/>
  <c r="N31" i="149"/>
  <c r="M31" i="149"/>
  <c r="L31" i="149"/>
  <c r="K31" i="149"/>
  <c r="J31" i="149"/>
  <c r="I31" i="149"/>
  <c r="H31" i="149"/>
  <c r="G31" i="149"/>
  <c r="F31" i="149"/>
  <c r="AK30" i="149"/>
  <c r="AL30" i="149" s="1"/>
  <c r="AK29" i="149"/>
  <c r="AL29" i="149" s="1"/>
  <c r="AK28" i="149"/>
  <c r="AL28" i="149" s="1"/>
  <c r="AL27" i="149"/>
  <c r="AK27" i="149"/>
  <c r="AL26" i="149"/>
  <c r="AK26" i="149"/>
  <c r="AK25" i="149"/>
  <c r="AL25" i="149" s="1"/>
  <c r="AK24" i="149"/>
  <c r="AL24" i="149" s="1"/>
  <c r="AK23" i="149"/>
  <c r="AL23" i="149" s="1"/>
  <c r="AK22" i="149"/>
  <c r="AL22" i="149" s="1"/>
  <c r="AK21" i="149"/>
  <c r="AL21" i="149" s="1"/>
  <c r="AL20" i="149"/>
  <c r="AK20" i="149"/>
  <c r="AK19" i="149"/>
  <c r="AL19" i="149" s="1"/>
  <c r="AK18" i="149"/>
  <c r="AL18" i="149" s="1"/>
  <c r="AL17" i="149"/>
  <c r="AK17" i="149"/>
  <c r="AK16" i="149"/>
  <c r="AL16" i="149" s="1"/>
  <c r="AK15" i="149"/>
  <c r="AL15" i="149" s="1"/>
  <c r="AL14" i="149"/>
  <c r="AK14" i="149"/>
  <c r="AK13" i="149"/>
  <c r="AL13" i="149" s="1"/>
  <c r="AK12" i="149"/>
  <c r="AL12" i="149" s="1"/>
  <c r="AK11" i="149"/>
  <c r="AJ10" i="149"/>
  <c r="AI10" i="149"/>
  <c r="AH10" i="149"/>
  <c r="AG10" i="149"/>
  <c r="AF10" i="149"/>
  <c r="AE10" i="149"/>
  <c r="AD10" i="149"/>
  <c r="AC10" i="149"/>
  <c r="AB10" i="149"/>
  <c r="AA10" i="149"/>
  <c r="Z10" i="149"/>
  <c r="Y10" i="149"/>
  <c r="X10" i="149"/>
  <c r="W10" i="149"/>
  <c r="V10" i="149"/>
  <c r="U10" i="149"/>
  <c r="T10" i="149"/>
  <c r="S10" i="149"/>
  <c r="R10" i="149"/>
  <c r="Q10" i="149"/>
  <c r="P10" i="149"/>
  <c r="O10" i="149"/>
  <c r="N10" i="149"/>
  <c r="M10" i="149"/>
  <c r="L10" i="149"/>
  <c r="K10" i="149"/>
  <c r="J10" i="149"/>
  <c r="I10" i="149"/>
  <c r="H10" i="149"/>
  <c r="G10" i="149"/>
  <c r="F10" i="149"/>
  <c r="AG9" i="149"/>
  <c r="AF9" i="149"/>
  <c r="AE9" i="149"/>
  <c r="AD9" i="149"/>
  <c r="AC9" i="149"/>
  <c r="AB9" i="149"/>
  <c r="AA9" i="149"/>
  <c r="Z9" i="149"/>
  <c r="Y9" i="149"/>
  <c r="X9" i="149"/>
  <c r="W9" i="149"/>
  <c r="V9" i="149"/>
  <c r="U9" i="149"/>
  <c r="T9" i="149"/>
  <c r="S9" i="149"/>
  <c r="R9" i="149"/>
  <c r="Q9" i="149"/>
  <c r="P9" i="149"/>
  <c r="O9" i="149"/>
  <c r="N9" i="149"/>
  <c r="M9" i="149"/>
  <c r="L9" i="149"/>
  <c r="K9" i="149"/>
  <c r="J9" i="149"/>
  <c r="I9" i="149"/>
  <c r="H9" i="149"/>
  <c r="G9" i="149"/>
  <c r="F9" i="149"/>
  <c r="AI9" i="149" s="1"/>
  <c r="I51" i="148"/>
  <c r="L50" i="148"/>
  <c r="AL48" i="148"/>
  <c r="AG48" i="148"/>
  <c r="AG50" i="148" s="1"/>
  <c r="AA48" i="148"/>
  <c r="AD50" i="148" s="1"/>
  <c r="U48" i="148"/>
  <c r="X51" i="148" s="1"/>
  <c r="O48" i="148"/>
  <c r="O52" i="148" s="1"/>
  <c r="I48" i="148"/>
  <c r="E48" i="148"/>
  <c r="C48" i="148"/>
  <c r="D50" i="148" s="1"/>
  <c r="AJ41" i="148"/>
  <c r="AJ40" i="148"/>
  <c r="AL40" i="148" s="1"/>
  <c r="AJ32" i="148"/>
  <c r="AI32" i="148"/>
  <c r="AH32" i="148"/>
  <c r="AG32" i="148"/>
  <c r="AF32" i="148"/>
  <c r="AE32" i="148"/>
  <c r="AD32" i="148"/>
  <c r="AC32" i="148"/>
  <c r="AB32" i="148"/>
  <c r="AA32" i="148"/>
  <c r="Z32" i="148"/>
  <c r="Y32" i="148"/>
  <c r="X32" i="148"/>
  <c r="W32" i="148"/>
  <c r="V32" i="148"/>
  <c r="U32" i="148"/>
  <c r="T32" i="148"/>
  <c r="S32" i="148"/>
  <c r="R32" i="148"/>
  <c r="Q32" i="148"/>
  <c r="P32" i="148"/>
  <c r="O32" i="148"/>
  <c r="N32" i="148"/>
  <c r="M32" i="148"/>
  <c r="L32" i="148"/>
  <c r="K32" i="148"/>
  <c r="J32" i="148"/>
  <c r="I32" i="148"/>
  <c r="H32" i="148"/>
  <c r="G32" i="148"/>
  <c r="F32" i="148"/>
  <c r="AL31" i="148"/>
  <c r="AK31" i="148"/>
  <c r="AK30" i="148"/>
  <c r="AL30" i="148" s="1"/>
  <c r="AK29" i="148"/>
  <c r="AL29" i="148" s="1"/>
  <c r="AL28" i="148"/>
  <c r="AK28" i="148"/>
  <c r="AL27" i="148"/>
  <c r="AK27" i="148"/>
  <c r="AK26" i="148"/>
  <c r="AL26" i="148" s="1"/>
  <c r="AL25" i="148"/>
  <c r="AK25" i="148"/>
  <c r="AK24" i="148"/>
  <c r="AL24" i="148" s="1"/>
  <c r="AK23" i="148"/>
  <c r="AL23" i="148" s="1"/>
  <c r="AK22" i="148"/>
  <c r="AL22" i="148" s="1"/>
  <c r="AK21" i="148"/>
  <c r="AL21" i="148" s="1"/>
  <c r="AK20" i="148"/>
  <c r="AL20" i="148" s="1"/>
  <c r="AL19" i="148"/>
  <c r="AK19" i="148"/>
  <c r="AL18" i="148"/>
  <c r="AK18" i="148"/>
  <c r="AK17" i="148"/>
  <c r="AL17" i="148" s="1"/>
  <c r="AK16" i="148"/>
  <c r="AL16" i="148" s="1"/>
  <c r="AL15" i="148"/>
  <c r="AK15" i="148"/>
  <c r="AK14" i="148"/>
  <c r="AK13" i="148"/>
  <c r="AL13" i="148" s="1"/>
  <c r="AK12" i="148"/>
  <c r="AL12" i="148" s="1"/>
  <c r="AG11" i="148"/>
  <c r="AF11" i="148"/>
  <c r="AE11" i="148"/>
  <c r="AD11" i="148"/>
  <c r="AC11" i="148"/>
  <c r="AB11" i="148"/>
  <c r="AA11" i="148"/>
  <c r="Z11" i="148"/>
  <c r="Y11" i="148"/>
  <c r="X11" i="148"/>
  <c r="W11" i="148"/>
  <c r="V11" i="148"/>
  <c r="U11" i="148"/>
  <c r="T11" i="148"/>
  <c r="S11" i="148"/>
  <c r="R11" i="148"/>
  <c r="Q11" i="148"/>
  <c r="P11" i="148"/>
  <c r="O11" i="148"/>
  <c r="N11" i="148"/>
  <c r="M11" i="148"/>
  <c r="L11" i="148"/>
  <c r="K11" i="148"/>
  <c r="J11" i="148"/>
  <c r="I11" i="148"/>
  <c r="H11" i="148"/>
  <c r="G11" i="148"/>
  <c r="F11" i="148"/>
  <c r="AJ11" i="148" s="1"/>
  <c r="AJ10" i="148"/>
  <c r="AI10" i="148"/>
  <c r="AG10" i="148"/>
  <c r="AF10" i="148"/>
  <c r="AE10" i="148"/>
  <c r="AD10" i="148"/>
  <c r="AC10" i="148"/>
  <c r="AB10" i="148"/>
  <c r="AA10" i="148"/>
  <c r="Z10" i="148"/>
  <c r="Y10" i="148"/>
  <c r="X10" i="148"/>
  <c r="W10" i="148"/>
  <c r="V10" i="148"/>
  <c r="U10" i="148"/>
  <c r="T10" i="148"/>
  <c r="S10" i="148"/>
  <c r="R10" i="148"/>
  <c r="Q10" i="148"/>
  <c r="P10" i="148"/>
  <c r="O10" i="148"/>
  <c r="N10" i="148"/>
  <c r="M10" i="148"/>
  <c r="L10" i="148"/>
  <c r="K10" i="148"/>
  <c r="J10" i="148"/>
  <c r="I10" i="148"/>
  <c r="H10" i="148"/>
  <c r="G10" i="148"/>
  <c r="F10" i="148"/>
  <c r="AH10" i="148" s="1"/>
  <c r="F49" i="147"/>
  <c r="E49" i="147"/>
  <c r="AL47" i="147"/>
  <c r="AL51" i="147" s="1"/>
  <c r="AG47" i="147"/>
  <c r="AJ50" i="147" s="1"/>
  <c r="AA47" i="147"/>
  <c r="AD49" i="147" s="1"/>
  <c r="U47" i="147"/>
  <c r="U49" i="147" s="1"/>
  <c r="O47" i="147"/>
  <c r="I47" i="147"/>
  <c r="E47" i="147"/>
  <c r="F50" i="147" s="1"/>
  <c r="C47" i="147"/>
  <c r="D49" i="147" s="1"/>
  <c r="AJ40" i="147"/>
  <c r="AJ39" i="147"/>
  <c r="AL39" i="147" s="1"/>
  <c r="AJ32" i="147"/>
  <c r="AI32" i="147"/>
  <c r="AH32" i="147"/>
  <c r="AG32" i="147"/>
  <c r="AF32" i="147"/>
  <c r="AE32" i="147"/>
  <c r="AD32" i="147"/>
  <c r="AC32" i="147"/>
  <c r="AB32" i="147"/>
  <c r="AA32" i="147"/>
  <c r="Z32" i="147"/>
  <c r="Y32" i="147"/>
  <c r="X32" i="147"/>
  <c r="W32" i="147"/>
  <c r="V32" i="147"/>
  <c r="U32" i="147"/>
  <c r="T32" i="147"/>
  <c r="S32" i="147"/>
  <c r="R32" i="147"/>
  <c r="Q32" i="147"/>
  <c r="P32" i="147"/>
  <c r="O32" i="147"/>
  <c r="N32" i="147"/>
  <c r="M32" i="147"/>
  <c r="L32" i="147"/>
  <c r="K32" i="147"/>
  <c r="J32" i="147"/>
  <c r="I32" i="147"/>
  <c r="H32" i="147"/>
  <c r="G32" i="147"/>
  <c r="F32" i="147"/>
  <c r="AK31" i="147"/>
  <c r="AL31" i="147" s="1"/>
  <c r="AL30" i="147"/>
  <c r="AK30" i="147"/>
  <c r="AL29" i="147"/>
  <c r="AK29" i="147"/>
  <c r="AK28" i="147"/>
  <c r="AL28" i="147" s="1"/>
  <c r="AK27" i="147"/>
  <c r="AL27" i="147" s="1"/>
  <c r="AK26" i="147"/>
  <c r="AL26" i="147" s="1"/>
  <c r="AL25" i="147"/>
  <c r="AK25" i="147"/>
  <c r="AK24" i="147"/>
  <c r="AL24" i="147" s="1"/>
  <c r="AL23" i="147"/>
  <c r="AK23" i="147"/>
  <c r="AK22" i="147"/>
  <c r="AL22" i="147" s="1"/>
  <c r="AK21" i="147"/>
  <c r="AL21" i="147" s="1"/>
  <c r="AL20" i="147"/>
  <c r="AK20" i="147"/>
  <c r="AK19" i="147"/>
  <c r="AL19" i="147" s="1"/>
  <c r="AL18" i="147"/>
  <c r="AK18" i="147"/>
  <c r="AL17" i="147"/>
  <c r="AK17" i="147"/>
  <c r="AK16" i="147"/>
  <c r="AL16" i="147" s="1"/>
  <c r="AK15" i="147"/>
  <c r="AL15" i="147" s="1"/>
  <c r="AK14" i="147"/>
  <c r="AL14" i="147" s="1"/>
  <c r="AK13" i="147"/>
  <c r="AL13" i="147" s="1"/>
  <c r="AK12" i="147"/>
  <c r="AL12" i="147" s="1"/>
  <c r="AJ11" i="147"/>
  <c r="AH11" i="147"/>
  <c r="AG11" i="147"/>
  <c r="AF11" i="147"/>
  <c r="AE11" i="147"/>
  <c r="AD11" i="147"/>
  <c r="AC11" i="147"/>
  <c r="AB11" i="147"/>
  <c r="AA11" i="147"/>
  <c r="Z11" i="147"/>
  <c r="Y11" i="147"/>
  <c r="X11" i="147"/>
  <c r="W11" i="147"/>
  <c r="V11" i="147"/>
  <c r="U11" i="147"/>
  <c r="T11" i="147"/>
  <c r="S11" i="147"/>
  <c r="R11" i="147"/>
  <c r="Q11" i="147"/>
  <c r="P11" i="147"/>
  <c r="O11" i="147"/>
  <c r="N11" i="147"/>
  <c r="M11" i="147"/>
  <c r="L11" i="147"/>
  <c r="K11" i="147"/>
  <c r="J11" i="147"/>
  <c r="I11" i="147"/>
  <c r="H11" i="147"/>
  <c r="G11" i="147"/>
  <c r="F11" i="147"/>
  <c r="AI11" i="147" s="1"/>
  <c r="AJ10" i="147"/>
  <c r="AI10" i="147"/>
  <c r="AH10" i="147"/>
  <c r="AG10" i="147"/>
  <c r="AF10" i="147"/>
  <c r="AE10" i="147"/>
  <c r="AD10" i="147"/>
  <c r="AC10" i="147"/>
  <c r="AB10" i="147"/>
  <c r="AA10" i="147"/>
  <c r="Z10" i="147"/>
  <c r="Y10" i="147"/>
  <c r="X10" i="147"/>
  <c r="W10" i="147"/>
  <c r="V10" i="147"/>
  <c r="U10" i="147"/>
  <c r="T10" i="147"/>
  <c r="S10" i="147"/>
  <c r="R10" i="147"/>
  <c r="Q10" i="147"/>
  <c r="P10" i="147"/>
  <c r="O10" i="147"/>
  <c r="N10" i="147"/>
  <c r="M10" i="147"/>
  <c r="L10" i="147"/>
  <c r="K10" i="147"/>
  <c r="J10" i="147"/>
  <c r="I10" i="147"/>
  <c r="H10" i="147"/>
  <c r="G10" i="147"/>
  <c r="F10" i="147"/>
  <c r="O49" i="146"/>
  <c r="L49" i="146"/>
  <c r="AL47" i="146"/>
  <c r="AM50" i="146" s="1"/>
  <c r="AG47" i="146"/>
  <c r="AG49" i="146" s="1"/>
  <c r="AA47" i="146"/>
  <c r="AA51" i="146" s="1"/>
  <c r="U47" i="146"/>
  <c r="X50" i="146" s="1"/>
  <c r="O47" i="146"/>
  <c r="O50" i="146" s="1"/>
  <c r="I47" i="146"/>
  <c r="I49" i="146" s="1"/>
  <c r="E47" i="146"/>
  <c r="E49" i="146" s="1"/>
  <c r="C47" i="146"/>
  <c r="C50" i="146" s="1"/>
  <c r="AJ40" i="146"/>
  <c r="AL39" i="146" s="1"/>
  <c r="AJ39" i="146"/>
  <c r="AJ32" i="146"/>
  <c r="AI32" i="146"/>
  <c r="AH32" i="146"/>
  <c r="AG32" i="146"/>
  <c r="AF32" i="146"/>
  <c r="AE32" i="146"/>
  <c r="AD32" i="146"/>
  <c r="AC32" i="146"/>
  <c r="AB32" i="146"/>
  <c r="AA32" i="146"/>
  <c r="Z32" i="146"/>
  <c r="Y32" i="146"/>
  <c r="X32" i="146"/>
  <c r="W32" i="146"/>
  <c r="V32" i="146"/>
  <c r="U32" i="146"/>
  <c r="T32" i="146"/>
  <c r="S32" i="146"/>
  <c r="R32" i="146"/>
  <c r="Q32" i="146"/>
  <c r="P32" i="146"/>
  <c r="O32" i="146"/>
  <c r="N32" i="146"/>
  <c r="M32" i="146"/>
  <c r="L32" i="146"/>
  <c r="K32" i="146"/>
  <c r="J32" i="146"/>
  <c r="I32" i="146"/>
  <c r="H32" i="146"/>
  <c r="G32" i="146"/>
  <c r="F32" i="146"/>
  <c r="AK31" i="146"/>
  <c r="AL31" i="146" s="1"/>
  <c r="AL30" i="146"/>
  <c r="AK30" i="146"/>
  <c r="AL29" i="146"/>
  <c r="AK29" i="146"/>
  <c r="AK28" i="146"/>
  <c r="AL28" i="146" s="1"/>
  <c r="AK27" i="146"/>
  <c r="AL27" i="146" s="1"/>
  <c r="AL26" i="146"/>
  <c r="AK26" i="146"/>
  <c r="AK25" i="146"/>
  <c r="AL25" i="146" s="1"/>
  <c r="AK24" i="146"/>
  <c r="AL24" i="146" s="1"/>
  <c r="AL23" i="146"/>
  <c r="AK23" i="146"/>
  <c r="AK22" i="146"/>
  <c r="AL22" i="146" s="1"/>
  <c r="AK21" i="146"/>
  <c r="AL21" i="146" s="1"/>
  <c r="AK20" i="146"/>
  <c r="AL20" i="146" s="1"/>
  <c r="AK19" i="146"/>
  <c r="AL19" i="146" s="1"/>
  <c r="AK18" i="146"/>
  <c r="AL18" i="146" s="1"/>
  <c r="AK17" i="146"/>
  <c r="AL17" i="146" s="1"/>
  <c r="AL16" i="146"/>
  <c r="AK16" i="146"/>
  <c r="AK15" i="146"/>
  <c r="AL15" i="146" s="1"/>
  <c r="AK14" i="146"/>
  <c r="AK13" i="146"/>
  <c r="AL13" i="146" s="1"/>
  <c r="AK12" i="146"/>
  <c r="AL12" i="146" s="1"/>
  <c r="AJ11" i="146"/>
  <c r="AI11" i="146"/>
  <c r="AH11" i="146"/>
  <c r="AG11" i="146"/>
  <c r="AF11" i="146"/>
  <c r="AE11" i="146"/>
  <c r="AD11" i="146"/>
  <c r="AC11" i="146"/>
  <c r="AB11" i="146"/>
  <c r="AA11" i="146"/>
  <c r="Z11" i="146"/>
  <c r="Y11" i="146"/>
  <c r="X11" i="146"/>
  <c r="W11" i="146"/>
  <c r="V11" i="146"/>
  <c r="U11" i="146"/>
  <c r="T11" i="146"/>
  <c r="S11" i="146"/>
  <c r="R11" i="146"/>
  <c r="Q11" i="146"/>
  <c r="P11" i="146"/>
  <c r="O11" i="146"/>
  <c r="N11" i="146"/>
  <c r="M11" i="146"/>
  <c r="L11" i="146"/>
  <c r="K11" i="146"/>
  <c r="J11" i="146"/>
  <c r="I11" i="146"/>
  <c r="H11" i="146"/>
  <c r="G11" i="146"/>
  <c r="F11" i="146"/>
  <c r="AG10" i="146"/>
  <c r="AF10" i="146"/>
  <c r="AE10" i="146"/>
  <c r="AD10" i="146"/>
  <c r="AC10" i="146"/>
  <c r="AB10" i="146"/>
  <c r="AA10" i="146"/>
  <c r="Z10" i="146"/>
  <c r="Y10" i="146"/>
  <c r="X10" i="146"/>
  <c r="W10" i="146"/>
  <c r="V10" i="146"/>
  <c r="U10" i="146"/>
  <c r="T10" i="146"/>
  <c r="S10" i="146"/>
  <c r="R10" i="146"/>
  <c r="Q10" i="146"/>
  <c r="P10" i="146"/>
  <c r="O10" i="146"/>
  <c r="N10" i="146"/>
  <c r="M10" i="146"/>
  <c r="L10" i="146"/>
  <c r="K10" i="146"/>
  <c r="J10" i="146"/>
  <c r="I10" i="146"/>
  <c r="H10" i="146"/>
  <c r="G10" i="146"/>
  <c r="F10" i="146"/>
  <c r="AH10" i="146" s="1"/>
  <c r="U48" i="145"/>
  <c r="F48" i="145"/>
  <c r="AL46" i="145"/>
  <c r="AM48" i="145" s="1"/>
  <c r="AG46" i="145"/>
  <c r="AJ48" i="145" s="1"/>
  <c r="AA46" i="145"/>
  <c r="AA50" i="145" s="1"/>
  <c r="U46" i="145"/>
  <c r="X49" i="145" s="1"/>
  <c r="O46" i="145"/>
  <c r="R48" i="145" s="1"/>
  <c r="I46" i="145"/>
  <c r="L48" i="145" s="1"/>
  <c r="E46" i="145"/>
  <c r="E49" i="145" s="1"/>
  <c r="C46" i="145"/>
  <c r="D48" i="145" s="1"/>
  <c r="AJ39" i="145"/>
  <c r="AJ38" i="145"/>
  <c r="AL38" i="145" s="1"/>
  <c r="C43" i="145" s="1"/>
  <c r="AJ31" i="145"/>
  <c r="AI31" i="145"/>
  <c r="AH31" i="145"/>
  <c r="AG31" i="145"/>
  <c r="AF31" i="145"/>
  <c r="AE31" i="145"/>
  <c r="AD31" i="145"/>
  <c r="AC31" i="145"/>
  <c r="AB31" i="145"/>
  <c r="AA31" i="145"/>
  <c r="Z31" i="145"/>
  <c r="Y31" i="145"/>
  <c r="X31" i="145"/>
  <c r="W31" i="145"/>
  <c r="V31" i="145"/>
  <c r="U31" i="145"/>
  <c r="T31" i="145"/>
  <c r="S31" i="145"/>
  <c r="R31" i="145"/>
  <c r="Q31" i="145"/>
  <c r="P31" i="145"/>
  <c r="O31" i="145"/>
  <c r="N31" i="145"/>
  <c r="M31" i="145"/>
  <c r="L31" i="145"/>
  <c r="K31" i="145"/>
  <c r="J31" i="145"/>
  <c r="I31" i="145"/>
  <c r="H31" i="145"/>
  <c r="G31" i="145"/>
  <c r="F31" i="145"/>
  <c r="AL30" i="145"/>
  <c r="AK30" i="145"/>
  <c r="AK29" i="145"/>
  <c r="AL29" i="145" s="1"/>
  <c r="AL28" i="145"/>
  <c r="AK28" i="145"/>
  <c r="AK27" i="145"/>
  <c r="AL27" i="145" s="1"/>
  <c r="AK26" i="145"/>
  <c r="AL26" i="145" s="1"/>
  <c r="AL25" i="145"/>
  <c r="AK25" i="145"/>
  <c r="AL24" i="145"/>
  <c r="AK24" i="145"/>
  <c r="AK23" i="145"/>
  <c r="AL23" i="145" s="1"/>
  <c r="AL22" i="145"/>
  <c r="AK22" i="145"/>
  <c r="AK21" i="145"/>
  <c r="AL21" i="145" s="1"/>
  <c r="AL20" i="145"/>
  <c r="AK20" i="145"/>
  <c r="AL19" i="145"/>
  <c r="AK19" i="145"/>
  <c r="AL18" i="145"/>
  <c r="AK18" i="145"/>
  <c r="AK17" i="145"/>
  <c r="AL17" i="145" s="1"/>
  <c r="AL16" i="145"/>
  <c r="AK16" i="145"/>
  <c r="AK15" i="145"/>
  <c r="AL15" i="145" s="1"/>
  <c r="AL14" i="145"/>
  <c r="AK14" i="145"/>
  <c r="AL13" i="145"/>
  <c r="AK13" i="145"/>
  <c r="AL12" i="145"/>
  <c r="AK12" i="145"/>
  <c r="AK11" i="145"/>
  <c r="AG10" i="145"/>
  <c r="AF10" i="145"/>
  <c r="AE10" i="145"/>
  <c r="AD10" i="145"/>
  <c r="AC10" i="145"/>
  <c r="AB10" i="145"/>
  <c r="AA10" i="145"/>
  <c r="Z10" i="145"/>
  <c r="Y10" i="145"/>
  <c r="X10" i="145"/>
  <c r="W10" i="145"/>
  <c r="V10" i="145"/>
  <c r="U10" i="145"/>
  <c r="T10" i="145"/>
  <c r="S10" i="145"/>
  <c r="R10" i="145"/>
  <c r="Q10" i="145"/>
  <c r="P10" i="145"/>
  <c r="O10" i="145"/>
  <c r="N10" i="145"/>
  <c r="M10" i="145"/>
  <c r="L10" i="145"/>
  <c r="K10" i="145"/>
  <c r="J10" i="145"/>
  <c r="I10" i="145"/>
  <c r="H10" i="145"/>
  <c r="G10" i="145"/>
  <c r="F10" i="145"/>
  <c r="AI9" i="145"/>
  <c r="AG9" i="145"/>
  <c r="AF9" i="145"/>
  <c r="AE9" i="145"/>
  <c r="AD9" i="145"/>
  <c r="AC9" i="145"/>
  <c r="AB9" i="145"/>
  <c r="AA9" i="145"/>
  <c r="Z9" i="145"/>
  <c r="Y9" i="145"/>
  <c r="X9" i="145"/>
  <c r="W9" i="145"/>
  <c r="V9" i="145"/>
  <c r="U9" i="145"/>
  <c r="T9" i="145"/>
  <c r="S9" i="145"/>
  <c r="R9" i="145"/>
  <c r="Q9" i="145"/>
  <c r="P9" i="145"/>
  <c r="O9" i="145"/>
  <c r="N9" i="145"/>
  <c r="M9" i="145"/>
  <c r="L9" i="145"/>
  <c r="K9" i="145"/>
  <c r="J9" i="145"/>
  <c r="I9" i="145"/>
  <c r="H9" i="145"/>
  <c r="G9" i="145"/>
  <c r="F9" i="145"/>
  <c r="AL48" i="144"/>
  <c r="AM51" i="144" s="1"/>
  <c r="AG48" i="144"/>
  <c r="AJ50" i="144" s="1"/>
  <c r="AA48" i="144"/>
  <c r="U48" i="144"/>
  <c r="U50" i="144" s="1"/>
  <c r="O48" i="144"/>
  <c r="O50" i="144" s="1"/>
  <c r="I48" i="144"/>
  <c r="I51" i="144" s="1"/>
  <c r="E48" i="144"/>
  <c r="F50" i="144" s="1"/>
  <c r="C48" i="144"/>
  <c r="D50" i="144" s="1"/>
  <c r="AJ41" i="144"/>
  <c r="AL40" i="144" s="1"/>
  <c r="AJ40" i="144"/>
  <c r="AJ39" i="144"/>
  <c r="AL39" i="144" s="1"/>
  <c r="E45" i="144" s="1"/>
  <c r="AG38" i="144"/>
  <c r="AD38" i="144"/>
  <c r="AA38" i="144"/>
  <c r="X38" i="144"/>
  <c r="U38" i="144"/>
  <c r="R38" i="144"/>
  <c r="O38" i="144"/>
  <c r="L38" i="144"/>
  <c r="I38" i="144"/>
  <c r="F38" i="144"/>
  <c r="E38" i="144"/>
  <c r="D38" i="144"/>
  <c r="AJ31" i="144"/>
  <c r="AI31" i="144"/>
  <c r="AH31" i="144"/>
  <c r="AG31" i="144"/>
  <c r="AF31" i="144"/>
  <c r="AE31" i="144"/>
  <c r="AD31" i="144"/>
  <c r="AC31" i="144"/>
  <c r="AB31" i="144"/>
  <c r="AA31" i="144"/>
  <c r="Z31" i="144"/>
  <c r="Y31" i="144"/>
  <c r="X31" i="144"/>
  <c r="W31" i="144"/>
  <c r="V31" i="144"/>
  <c r="U31" i="144"/>
  <c r="T31" i="144"/>
  <c r="S31" i="144"/>
  <c r="R31" i="144"/>
  <c r="Q31" i="144"/>
  <c r="P31" i="144"/>
  <c r="O31" i="144"/>
  <c r="N31" i="144"/>
  <c r="M31" i="144"/>
  <c r="L31" i="144"/>
  <c r="K31" i="144"/>
  <c r="J31" i="144"/>
  <c r="I31" i="144"/>
  <c r="H31" i="144"/>
  <c r="G31" i="144"/>
  <c r="F31" i="144"/>
  <c r="AL30" i="144"/>
  <c r="AK30" i="144"/>
  <c r="AK29" i="144"/>
  <c r="AL29" i="144" s="1"/>
  <c r="AK28" i="144"/>
  <c r="AL28" i="144" s="1"/>
  <c r="AL27" i="144"/>
  <c r="AK27" i="144"/>
  <c r="AK26" i="144"/>
  <c r="AL26" i="144" s="1"/>
  <c r="AL25" i="144"/>
  <c r="AK25" i="144"/>
  <c r="AL24" i="144"/>
  <c r="AK24" i="144"/>
  <c r="AK23" i="144"/>
  <c r="AL23" i="144" s="1"/>
  <c r="AK22" i="144"/>
  <c r="AL22" i="144" s="1"/>
  <c r="AK21" i="144"/>
  <c r="AL21" i="144" s="1"/>
  <c r="AL20" i="144"/>
  <c r="AK20" i="144"/>
  <c r="AL19" i="144"/>
  <c r="AK19" i="144"/>
  <c r="AL18" i="144"/>
  <c r="AK18" i="144"/>
  <c r="AK17" i="144"/>
  <c r="AL17" i="144" s="1"/>
  <c r="AK16" i="144"/>
  <c r="AL16" i="144" s="1"/>
  <c r="AK15" i="144"/>
  <c r="AL15" i="144" s="1"/>
  <c r="AL14" i="144"/>
  <c r="AK14" i="144"/>
  <c r="AL13" i="144"/>
  <c r="AK13" i="144"/>
  <c r="AK12" i="144"/>
  <c r="AL12" i="144" s="1"/>
  <c r="AK11" i="144"/>
  <c r="AL11" i="144" s="1"/>
  <c r="AJ10" i="144"/>
  <c r="AI10" i="144"/>
  <c r="AH10" i="144"/>
  <c r="AG10" i="144"/>
  <c r="AF10" i="144"/>
  <c r="AE10" i="144"/>
  <c r="AD10" i="144"/>
  <c r="AC10" i="144"/>
  <c r="AB10" i="144"/>
  <c r="AA10" i="144"/>
  <c r="Z10" i="144"/>
  <c r="Y10" i="144"/>
  <c r="X10" i="144"/>
  <c r="W10" i="144"/>
  <c r="V10" i="144"/>
  <c r="U10" i="144"/>
  <c r="T10" i="144"/>
  <c r="S10" i="144"/>
  <c r="R10" i="144"/>
  <c r="Q10" i="144"/>
  <c r="P10" i="144"/>
  <c r="O10" i="144"/>
  <c r="N10" i="144"/>
  <c r="M10" i="144"/>
  <c r="L10" i="144"/>
  <c r="K10" i="144"/>
  <c r="J10" i="144"/>
  <c r="I10" i="144"/>
  <c r="H10" i="144"/>
  <c r="G10" i="144"/>
  <c r="F10" i="144"/>
  <c r="AG9" i="144"/>
  <c r="AF9" i="144"/>
  <c r="AE9" i="144"/>
  <c r="AD9" i="144"/>
  <c r="AC9" i="144"/>
  <c r="AB9" i="144"/>
  <c r="AA9" i="144"/>
  <c r="Z9" i="144"/>
  <c r="Y9" i="144"/>
  <c r="X9" i="144"/>
  <c r="W9" i="144"/>
  <c r="V9" i="144"/>
  <c r="U9" i="144"/>
  <c r="T9" i="144"/>
  <c r="S9" i="144"/>
  <c r="R9" i="144"/>
  <c r="Q9" i="144"/>
  <c r="P9" i="144"/>
  <c r="O9" i="144"/>
  <c r="N9" i="144"/>
  <c r="M9" i="144"/>
  <c r="L9" i="144"/>
  <c r="K9" i="144"/>
  <c r="J9" i="144"/>
  <c r="I9" i="144"/>
  <c r="H9" i="144"/>
  <c r="G9" i="144"/>
  <c r="F9" i="144"/>
  <c r="AH9" i="144" s="1"/>
  <c r="AL46" i="143"/>
  <c r="AM48" i="143" s="1"/>
  <c r="AG46" i="143"/>
  <c r="AA46" i="143"/>
  <c r="AD49" i="143" s="1"/>
  <c r="U46" i="143"/>
  <c r="U48" i="143" s="1"/>
  <c r="O46" i="143"/>
  <c r="O48" i="143" s="1"/>
  <c r="I46" i="143"/>
  <c r="I49" i="143" s="1"/>
  <c r="E46" i="143"/>
  <c r="F48" i="143" s="1"/>
  <c r="C46" i="143"/>
  <c r="C48" i="143" s="1"/>
  <c r="AJ39" i="143"/>
  <c r="AJ38" i="143"/>
  <c r="AL38" i="143" s="1"/>
  <c r="AJ31" i="143"/>
  <c r="AI31" i="143"/>
  <c r="AH31" i="143"/>
  <c r="AG31" i="143"/>
  <c r="AF31" i="143"/>
  <c r="AE31" i="143"/>
  <c r="AD31" i="143"/>
  <c r="AC31" i="143"/>
  <c r="AB31" i="143"/>
  <c r="AA31" i="143"/>
  <c r="Z31" i="143"/>
  <c r="Y31" i="143"/>
  <c r="X31" i="143"/>
  <c r="W31" i="143"/>
  <c r="V31" i="143"/>
  <c r="U31" i="143"/>
  <c r="T31" i="143"/>
  <c r="S31" i="143"/>
  <c r="R31" i="143"/>
  <c r="Q31" i="143"/>
  <c r="P31" i="143"/>
  <c r="O31" i="143"/>
  <c r="N31" i="143"/>
  <c r="M31" i="143"/>
  <c r="L31" i="143"/>
  <c r="K31" i="143"/>
  <c r="J31" i="143"/>
  <c r="I31" i="143"/>
  <c r="H31" i="143"/>
  <c r="G31" i="143"/>
  <c r="F31" i="143"/>
  <c r="AK30" i="143"/>
  <c r="AL30" i="143" s="1"/>
  <c r="AK29" i="143"/>
  <c r="AL29" i="143" s="1"/>
  <c r="AL28" i="143"/>
  <c r="AK28" i="143"/>
  <c r="AL27" i="143"/>
  <c r="AK27" i="143"/>
  <c r="AK26" i="143"/>
  <c r="AL26" i="143" s="1"/>
  <c r="AK25" i="143"/>
  <c r="AL25" i="143" s="1"/>
  <c r="AK24" i="143"/>
  <c r="AL24" i="143" s="1"/>
  <c r="AK23" i="143"/>
  <c r="AL23" i="143" s="1"/>
  <c r="AL22" i="143"/>
  <c r="AK22" i="143"/>
  <c r="AL21" i="143"/>
  <c r="AK21" i="143"/>
  <c r="AK20" i="143"/>
  <c r="AL20" i="143" s="1"/>
  <c r="AK19" i="143"/>
  <c r="AL19" i="143" s="1"/>
  <c r="AK18" i="143"/>
  <c r="AL18" i="143" s="1"/>
  <c r="AK17" i="143"/>
  <c r="AL17" i="143" s="1"/>
  <c r="AL16" i="143"/>
  <c r="AK16" i="143"/>
  <c r="AL15" i="143"/>
  <c r="AK15" i="143"/>
  <c r="AK14" i="143"/>
  <c r="AL13" i="143"/>
  <c r="AK13" i="143"/>
  <c r="AK12" i="143"/>
  <c r="AL12" i="143" s="1"/>
  <c r="AL11" i="143"/>
  <c r="AK11" i="143"/>
  <c r="AG10" i="143"/>
  <c r="AF10" i="143"/>
  <c r="AE10" i="143"/>
  <c r="AD10" i="143"/>
  <c r="AC10" i="143"/>
  <c r="AB10" i="143"/>
  <c r="AA10" i="143"/>
  <c r="Z10" i="143"/>
  <c r="Y10" i="143"/>
  <c r="X10" i="143"/>
  <c r="W10" i="143"/>
  <c r="V10" i="143"/>
  <c r="U10" i="143"/>
  <c r="T10" i="143"/>
  <c r="S10" i="143"/>
  <c r="R10" i="143"/>
  <c r="Q10" i="143"/>
  <c r="P10" i="143"/>
  <c r="O10" i="143"/>
  <c r="N10" i="143"/>
  <c r="M10" i="143"/>
  <c r="L10" i="143"/>
  <c r="K10" i="143"/>
  <c r="J10" i="143"/>
  <c r="I10" i="143"/>
  <c r="H10" i="143"/>
  <c r="G10" i="143"/>
  <c r="F10" i="143"/>
  <c r="AJ9" i="143"/>
  <c r="AI9" i="143"/>
  <c r="AH9" i="143"/>
  <c r="AG9" i="143"/>
  <c r="AF9" i="143"/>
  <c r="AE9" i="143"/>
  <c r="AD9" i="143"/>
  <c r="AC9" i="143"/>
  <c r="AB9" i="143"/>
  <c r="AA9" i="143"/>
  <c r="Z9" i="143"/>
  <c r="Y9" i="143"/>
  <c r="X9" i="143"/>
  <c r="W9" i="143"/>
  <c r="V9" i="143"/>
  <c r="U9" i="143"/>
  <c r="T9" i="143"/>
  <c r="S9" i="143"/>
  <c r="R9" i="143"/>
  <c r="Q9" i="143"/>
  <c r="P9" i="143"/>
  <c r="O9" i="143"/>
  <c r="N9" i="143"/>
  <c r="M9" i="143"/>
  <c r="L9" i="143"/>
  <c r="K9" i="143"/>
  <c r="J9" i="143"/>
  <c r="I9" i="143"/>
  <c r="H9" i="143"/>
  <c r="G9" i="143"/>
  <c r="F9" i="143"/>
  <c r="AJ31" i="142"/>
  <c r="AI31" i="142"/>
  <c r="AH31" i="142"/>
  <c r="AG31" i="142"/>
  <c r="AF31" i="142"/>
  <c r="AE31" i="142"/>
  <c r="AD31" i="142"/>
  <c r="AC31" i="142"/>
  <c r="AB31" i="142"/>
  <c r="AA31" i="142"/>
  <c r="Z31" i="142"/>
  <c r="Y31" i="142"/>
  <c r="X31" i="142"/>
  <c r="W31" i="142"/>
  <c r="V31" i="142"/>
  <c r="U31" i="142"/>
  <c r="T31" i="142"/>
  <c r="S31" i="142"/>
  <c r="R31" i="142"/>
  <c r="Q31" i="142"/>
  <c r="P31" i="142"/>
  <c r="O31" i="142"/>
  <c r="N31" i="142"/>
  <c r="M31" i="142"/>
  <c r="L31" i="142"/>
  <c r="K31" i="142"/>
  <c r="J31" i="142"/>
  <c r="I31" i="142"/>
  <c r="AK31" i="142" s="1"/>
  <c r="AL31" i="142" s="1"/>
  <c r="H31" i="142"/>
  <c r="G31" i="142"/>
  <c r="F31" i="142"/>
  <c r="AL30" i="142"/>
  <c r="AK30" i="142"/>
  <c r="AK29" i="142"/>
  <c r="AL29" i="142" s="1"/>
  <c r="AK28" i="142"/>
  <c r="AL28" i="142" s="1"/>
  <c r="AK27" i="142"/>
  <c r="AL27" i="142" s="1"/>
  <c r="AK26" i="142"/>
  <c r="AL26" i="142" s="1"/>
  <c r="AL25" i="142"/>
  <c r="AK25" i="142"/>
  <c r="AK24" i="142"/>
  <c r="AL24" i="142" s="1"/>
  <c r="AK23" i="142"/>
  <c r="AL23" i="142" s="1"/>
  <c r="AK22" i="142"/>
  <c r="AL22" i="142" s="1"/>
  <c r="AL21" i="142"/>
  <c r="AK21" i="142"/>
  <c r="AK20" i="142"/>
  <c r="AL20" i="142" s="1"/>
  <c r="AK19" i="142"/>
  <c r="AL19" i="142" s="1"/>
  <c r="AK18" i="142"/>
  <c r="AL18" i="142" s="1"/>
  <c r="AK17" i="142"/>
  <c r="AL17" i="142" s="1"/>
  <c r="AK16" i="142"/>
  <c r="AL16" i="142" s="1"/>
  <c r="AL15" i="142"/>
  <c r="AK15" i="142"/>
  <c r="AK14" i="142"/>
  <c r="AL14" i="142" s="1"/>
  <c r="AK13" i="142"/>
  <c r="AL13" i="142" s="1"/>
  <c r="AL12" i="142"/>
  <c r="AK12" i="142"/>
  <c r="AK11" i="142"/>
  <c r="AL11" i="142" s="1"/>
  <c r="AJ10" i="142"/>
  <c r="AI10" i="142"/>
  <c r="AH10" i="142"/>
  <c r="AG10" i="142"/>
  <c r="AF10" i="142"/>
  <c r="AE10" i="142"/>
  <c r="AD10" i="142"/>
  <c r="AC10" i="142"/>
  <c r="AB10" i="142"/>
  <c r="AA10" i="142"/>
  <c r="Z10" i="142"/>
  <c r="Y10" i="142"/>
  <c r="X10" i="142"/>
  <c r="W10" i="142"/>
  <c r="V10" i="142"/>
  <c r="U10" i="142"/>
  <c r="T10" i="142"/>
  <c r="S10" i="142"/>
  <c r="R10" i="142"/>
  <c r="Q10" i="142"/>
  <c r="P10" i="142"/>
  <c r="O10" i="142"/>
  <c r="N10" i="142"/>
  <c r="M10" i="142"/>
  <c r="L10" i="142"/>
  <c r="K10" i="142"/>
  <c r="J10" i="142"/>
  <c r="I10" i="142"/>
  <c r="H10" i="142"/>
  <c r="G10" i="142"/>
  <c r="F10" i="142"/>
  <c r="AJ9" i="142"/>
  <c r="AI9" i="142"/>
  <c r="AH9" i="142"/>
  <c r="AG9" i="142"/>
  <c r="AF9" i="142"/>
  <c r="AE9" i="142"/>
  <c r="AD9" i="142"/>
  <c r="AC9" i="142"/>
  <c r="AB9" i="142"/>
  <c r="AA9" i="142"/>
  <c r="Z9" i="142"/>
  <c r="Y9" i="142"/>
  <c r="X9" i="142"/>
  <c r="W9" i="142"/>
  <c r="V9" i="142"/>
  <c r="U9" i="142"/>
  <c r="T9" i="142"/>
  <c r="S9" i="142"/>
  <c r="R9" i="142"/>
  <c r="Q9" i="142"/>
  <c r="P9" i="142"/>
  <c r="O9" i="142"/>
  <c r="N9" i="142"/>
  <c r="M9" i="142"/>
  <c r="L9" i="142"/>
  <c r="K9" i="142"/>
  <c r="J9" i="142"/>
  <c r="I9" i="142"/>
  <c r="H9" i="142"/>
  <c r="G9" i="142"/>
  <c r="F9" i="142"/>
  <c r="AJ31" i="141"/>
  <c r="AI31" i="141"/>
  <c r="AH31" i="141"/>
  <c r="AG31" i="141"/>
  <c r="AF31" i="141"/>
  <c r="AE31" i="141"/>
  <c r="AD31" i="141"/>
  <c r="AC31" i="141"/>
  <c r="AB31" i="141"/>
  <c r="AA31" i="141"/>
  <c r="Z31" i="141"/>
  <c r="Y31" i="141"/>
  <c r="X31" i="141"/>
  <c r="W31" i="141"/>
  <c r="V31" i="141"/>
  <c r="U31" i="141"/>
  <c r="T31" i="141"/>
  <c r="S31" i="141"/>
  <c r="R31" i="141"/>
  <c r="Q31" i="141"/>
  <c r="P31" i="141"/>
  <c r="O31" i="141"/>
  <c r="N31" i="141"/>
  <c r="M31" i="141"/>
  <c r="L31" i="141"/>
  <c r="K31" i="141"/>
  <c r="J31" i="141"/>
  <c r="I31" i="141"/>
  <c r="H31" i="141"/>
  <c r="G31" i="141"/>
  <c r="F31" i="141"/>
  <c r="AK30" i="141"/>
  <c r="AL30" i="141" s="1"/>
  <c r="AL29" i="141"/>
  <c r="AK29" i="141"/>
  <c r="AK28" i="141"/>
  <c r="AL28" i="141" s="1"/>
  <c r="AK27" i="141"/>
  <c r="AL27" i="141" s="1"/>
  <c r="AK26" i="141"/>
  <c r="AL26" i="141" s="1"/>
  <c r="AL25" i="141"/>
  <c r="AK25" i="141"/>
  <c r="AK24" i="141"/>
  <c r="AL24" i="141" s="1"/>
  <c r="AL23" i="141"/>
  <c r="AK23" i="141"/>
  <c r="AK22" i="141"/>
  <c r="AL22" i="141" s="1"/>
  <c r="AK21" i="141"/>
  <c r="AL21" i="141" s="1"/>
  <c r="AK20" i="141"/>
  <c r="AL20" i="141" s="1"/>
  <c r="AL19" i="141"/>
  <c r="AK19" i="141"/>
  <c r="AK18" i="141"/>
  <c r="AL18" i="141" s="1"/>
  <c r="AK17" i="141"/>
  <c r="AL17" i="141" s="1"/>
  <c r="AL16" i="141"/>
  <c r="AK16" i="141"/>
  <c r="AK15" i="141"/>
  <c r="AL15" i="141" s="1"/>
  <c r="AL14" i="141"/>
  <c r="AK14" i="141"/>
  <c r="AL13" i="141"/>
  <c r="AK13" i="141"/>
  <c r="AK12" i="141"/>
  <c r="AL12" i="141" s="1"/>
  <c r="AK11" i="141"/>
  <c r="AL11" i="141" s="1"/>
  <c r="AJ10" i="141"/>
  <c r="AI10" i="141"/>
  <c r="AG10" i="141"/>
  <c r="AF10" i="141"/>
  <c r="AE10" i="141"/>
  <c r="AD10" i="141"/>
  <c r="AC10" i="141"/>
  <c r="AB10" i="141"/>
  <c r="AA10" i="141"/>
  <c r="Z10" i="141"/>
  <c r="Y10" i="141"/>
  <c r="X10" i="141"/>
  <c r="W10" i="141"/>
  <c r="V10" i="141"/>
  <c r="U10" i="141"/>
  <c r="T10" i="141"/>
  <c r="S10" i="141"/>
  <c r="R10" i="141"/>
  <c r="Q10" i="141"/>
  <c r="P10" i="141"/>
  <c r="O10" i="141"/>
  <c r="N10" i="141"/>
  <c r="M10" i="141"/>
  <c r="L10" i="141"/>
  <c r="K10" i="141"/>
  <c r="J10" i="141"/>
  <c r="I10" i="141"/>
  <c r="H10" i="141"/>
  <c r="G10" i="141"/>
  <c r="F10" i="141"/>
  <c r="AH10" i="141" s="1"/>
  <c r="AG9" i="141"/>
  <c r="AF9" i="141"/>
  <c r="AE9" i="141"/>
  <c r="AD9" i="141"/>
  <c r="AC9" i="141"/>
  <c r="AB9" i="141"/>
  <c r="AA9" i="141"/>
  <c r="Z9" i="141"/>
  <c r="Y9" i="141"/>
  <c r="X9" i="141"/>
  <c r="W9" i="141"/>
  <c r="V9" i="141"/>
  <c r="U9" i="141"/>
  <c r="T9" i="141"/>
  <c r="S9" i="141"/>
  <c r="R9" i="141"/>
  <c r="Q9" i="141"/>
  <c r="P9" i="141"/>
  <c r="O9" i="141"/>
  <c r="N9" i="141"/>
  <c r="M9" i="141"/>
  <c r="L9" i="141"/>
  <c r="K9" i="141"/>
  <c r="J9" i="141"/>
  <c r="I9" i="141"/>
  <c r="H9" i="141"/>
  <c r="G9" i="141"/>
  <c r="F9" i="141"/>
  <c r="AJ31" i="140"/>
  <c r="AI31" i="140"/>
  <c r="AH31" i="140"/>
  <c r="AG31" i="140"/>
  <c r="AF31" i="140"/>
  <c r="AE31" i="140"/>
  <c r="AD31" i="140"/>
  <c r="AC31" i="140"/>
  <c r="AB31" i="140"/>
  <c r="AA31" i="140"/>
  <c r="Z31" i="140"/>
  <c r="Y31" i="140"/>
  <c r="X31" i="140"/>
  <c r="W31" i="140"/>
  <c r="V31" i="140"/>
  <c r="U31" i="140"/>
  <c r="T31" i="140"/>
  <c r="S31" i="140"/>
  <c r="R31" i="140"/>
  <c r="Q31" i="140"/>
  <c r="P31" i="140"/>
  <c r="O31" i="140"/>
  <c r="N31" i="140"/>
  <c r="M31" i="140"/>
  <c r="L31" i="140"/>
  <c r="K31" i="140"/>
  <c r="J31" i="140"/>
  <c r="I31" i="140"/>
  <c r="H31" i="140"/>
  <c r="G31" i="140"/>
  <c r="F31" i="140"/>
  <c r="AK30" i="140"/>
  <c r="AL30" i="140" s="1"/>
  <c r="AK29" i="140"/>
  <c r="AL29" i="140" s="1"/>
  <c r="AK28" i="140"/>
  <c r="AL28" i="140" s="1"/>
  <c r="AL27" i="140"/>
  <c r="AK27" i="140"/>
  <c r="AK26" i="140"/>
  <c r="AL26" i="140" s="1"/>
  <c r="AK25" i="140"/>
  <c r="AL25" i="140" s="1"/>
  <c r="AL24" i="140"/>
  <c r="AK24" i="140"/>
  <c r="AK23" i="140"/>
  <c r="AL23" i="140" s="1"/>
  <c r="AL22" i="140"/>
  <c r="AK22" i="140"/>
  <c r="AK21" i="140"/>
  <c r="AL21" i="140" s="1"/>
  <c r="AK20" i="140"/>
  <c r="AL20" i="140" s="1"/>
  <c r="AL19" i="140"/>
  <c r="AK19" i="140"/>
  <c r="AK18" i="140"/>
  <c r="AL18" i="140" s="1"/>
  <c r="AL17" i="140"/>
  <c r="AK17" i="140"/>
  <c r="AK16" i="140"/>
  <c r="AL16" i="140" s="1"/>
  <c r="AK15" i="140"/>
  <c r="AL15" i="140" s="1"/>
  <c r="AK14" i="140"/>
  <c r="AL14" i="140" s="1"/>
  <c r="AK13" i="140"/>
  <c r="AL13" i="140" s="1"/>
  <c r="AK12" i="140"/>
  <c r="AL12" i="140" s="1"/>
  <c r="AK11" i="140"/>
  <c r="AL11" i="140" s="1"/>
  <c r="AG10" i="140"/>
  <c r="AF10" i="140"/>
  <c r="AE10" i="140"/>
  <c r="AD10" i="140"/>
  <c r="AC10" i="140"/>
  <c r="AB10" i="140"/>
  <c r="AA10" i="140"/>
  <c r="Z10" i="140"/>
  <c r="Y10" i="140"/>
  <c r="X10" i="140"/>
  <c r="W10" i="140"/>
  <c r="V10" i="140"/>
  <c r="U10" i="140"/>
  <c r="T10" i="140"/>
  <c r="S10" i="140"/>
  <c r="R10" i="140"/>
  <c r="Q10" i="140"/>
  <c r="P10" i="140"/>
  <c r="O10" i="140"/>
  <c r="N10" i="140"/>
  <c r="M10" i="140"/>
  <c r="L10" i="140"/>
  <c r="K10" i="140"/>
  <c r="J10" i="140"/>
  <c r="I10" i="140"/>
  <c r="H10" i="140"/>
  <c r="G10" i="140"/>
  <c r="F10" i="140"/>
  <c r="AI10" i="140" s="1"/>
  <c r="AJ9" i="140"/>
  <c r="AH9" i="140"/>
  <c r="AG9" i="140"/>
  <c r="AF9" i="140"/>
  <c r="AE9" i="140"/>
  <c r="AD9" i="140"/>
  <c r="AC9" i="140"/>
  <c r="AB9" i="140"/>
  <c r="AA9" i="140"/>
  <c r="Z9" i="140"/>
  <c r="Y9" i="140"/>
  <c r="X9" i="140"/>
  <c r="W9" i="140"/>
  <c r="V9" i="140"/>
  <c r="U9" i="140"/>
  <c r="T9" i="140"/>
  <c r="S9" i="140"/>
  <c r="R9" i="140"/>
  <c r="Q9" i="140"/>
  <c r="P9" i="140"/>
  <c r="O9" i="140"/>
  <c r="N9" i="140"/>
  <c r="M9" i="140"/>
  <c r="L9" i="140"/>
  <c r="K9" i="140"/>
  <c r="J9" i="140"/>
  <c r="I9" i="140"/>
  <c r="H9" i="140"/>
  <c r="G9" i="140"/>
  <c r="F9" i="140"/>
  <c r="AI9" i="140" s="1"/>
  <c r="AJ31" i="139"/>
  <c r="AI31" i="139"/>
  <c r="AH31" i="139"/>
  <c r="AG31" i="139"/>
  <c r="AF31" i="139"/>
  <c r="AE31" i="139"/>
  <c r="AD31" i="139"/>
  <c r="AC31" i="139"/>
  <c r="AB31" i="139"/>
  <c r="AA31" i="139"/>
  <c r="Z31" i="139"/>
  <c r="Y31" i="139"/>
  <c r="X31" i="139"/>
  <c r="W31" i="139"/>
  <c r="V31" i="139"/>
  <c r="U31" i="139"/>
  <c r="T31" i="139"/>
  <c r="S31" i="139"/>
  <c r="R31" i="139"/>
  <c r="Q31" i="139"/>
  <c r="P31" i="139"/>
  <c r="O31" i="139"/>
  <c r="N31" i="139"/>
  <c r="M31" i="139"/>
  <c r="L31" i="139"/>
  <c r="K31" i="139"/>
  <c r="J31" i="139"/>
  <c r="I31" i="139"/>
  <c r="H31" i="139"/>
  <c r="G31" i="139"/>
  <c r="F31" i="139"/>
  <c r="AK31" i="139" s="1"/>
  <c r="AL31" i="139" s="1"/>
  <c r="AL30" i="139"/>
  <c r="AK30" i="139"/>
  <c r="AK29" i="139"/>
  <c r="AL29" i="139" s="1"/>
  <c r="AL28" i="139"/>
  <c r="AK28" i="139"/>
  <c r="AK27" i="139"/>
  <c r="AL27" i="139" s="1"/>
  <c r="AL26" i="139"/>
  <c r="AK26" i="139"/>
  <c r="AK25" i="139"/>
  <c r="AL25" i="139" s="1"/>
  <c r="AL24" i="139"/>
  <c r="AK24" i="139"/>
  <c r="AK23" i="139"/>
  <c r="AL23" i="139" s="1"/>
  <c r="AL22" i="139"/>
  <c r="AK22" i="139"/>
  <c r="AK21" i="139"/>
  <c r="AL21" i="139" s="1"/>
  <c r="AL20" i="139"/>
  <c r="AK20" i="139"/>
  <c r="AK19" i="139"/>
  <c r="AL19" i="139" s="1"/>
  <c r="AL18" i="139"/>
  <c r="AK18" i="139"/>
  <c r="AK17" i="139"/>
  <c r="AL17" i="139" s="1"/>
  <c r="AL16" i="139"/>
  <c r="AK16" i="139"/>
  <c r="AK15" i="139"/>
  <c r="AL15" i="139" s="1"/>
  <c r="AL14" i="139"/>
  <c r="AK14" i="139"/>
  <c r="AK13" i="139"/>
  <c r="AL13" i="139" s="1"/>
  <c r="AL12" i="139"/>
  <c r="AK12" i="139"/>
  <c r="AK11" i="139"/>
  <c r="AL11" i="139" s="1"/>
  <c r="AG10" i="139"/>
  <c r="AF10" i="139"/>
  <c r="AE10" i="139"/>
  <c r="AD10" i="139"/>
  <c r="AC10" i="139"/>
  <c r="AB10" i="139"/>
  <c r="AA10" i="139"/>
  <c r="Z10" i="139"/>
  <c r="Y10" i="139"/>
  <c r="X10" i="139"/>
  <c r="W10" i="139"/>
  <c r="V10" i="139"/>
  <c r="U10" i="139"/>
  <c r="T10" i="139"/>
  <c r="S10" i="139"/>
  <c r="R10" i="139"/>
  <c r="Q10" i="139"/>
  <c r="P10" i="139"/>
  <c r="O10" i="139"/>
  <c r="N10" i="139"/>
  <c r="M10" i="139"/>
  <c r="L10" i="139"/>
  <c r="K10" i="139"/>
  <c r="J10" i="139"/>
  <c r="I10" i="139"/>
  <c r="H10" i="139"/>
  <c r="G10" i="139"/>
  <c r="F10" i="139"/>
  <c r="AI10" i="139" s="1"/>
  <c r="AJ9" i="139"/>
  <c r="AI9" i="139"/>
  <c r="AH9" i="139"/>
  <c r="AG9" i="139"/>
  <c r="AF9" i="139"/>
  <c r="AE9" i="139"/>
  <c r="AD9" i="139"/>
  <c r="AC9" i="139"/>
  <c r="AB9" i="139"/>
  <c r="AA9" i="139"/>
  <c r="Z9" i="139"/>
  <c r="Y9" i="139"/>
  <c r="X9" i="139"/>
  <c r="W9" i="139"/>
  <c r="V9" i="139"/>
  <c r="U9" i="139"/>
  <c r="T9" i="139"/>
  <c r="S9" i="139"/>
  <c r="R9" i="139"/>
  <c r="Q9" i="139"/>
  <c r="P9" i="139"/>
  <c r="O9" i="139"/>
  <c r="N9" i="139"/>
  <c r="M9" i="139"/>
  <c r="L9" i="139"/>
  <c r="K9" i="139"/>
  <c r="J9" i="139"/>
  <c r="I9" i="139"/>
  <c r="H9" i="139"/>
  <c r="G9" i="139"/>
  <c r="F9" i="139"/>
  <c r="AL53" i="138"/>
  <c r="AM56" i="138" s="1"/>
  <c r="AG53" i="138"/>
  <c r="AJ56" i="138" s="1"/>
  <c r="AA53" i="138"/>
  <c r="AA57" i="138" s="1"/>
  <c r="U53" i="138"/>
  <c r="X55" i="138" s="1"/>
  <c r="O53" i="138"/>
  <c r="I53" i="138"/>
  <c r="I55" i="138" s="1"/>
  <c r="E53" i="138"/>
  <c r="F56" i="138" s="1"/>
  <c r="C53" i="138"/>
  <c r="C56" i="138" s="1"/>
  <c r="AJ46" i="138"/>
  <c r="AJ45" i="138"/>
  <c r="AJ44" i="138"/>
  <c r="AJ43" i="138"/>
  <c r="AJ42" i="138"/>
  <c r="AJ41" i="138"/>
  <c r="AJ40" i="138"/>
  <c r="AJ39" i="138"/>
  <c r="AG38" i="138"/>
  <c r="AD38" i="138"/>
  <c r="AA38" i="138"/>
  <c r="X38" i="138"/>
  <c r="U38" i="138"/>
  <c r="R38" i="138"/>
  <c r="O38" i="138"/>
  <c r="L38" i="138"/>
  <c r="I38" i="138"/>
  <c r="F38" i="138"/>
  <c r="E38" i="138"/>
  <c r="D38" i="138"/>
  <c r="AJ38" i="138" s="1"/>
  <c r="AL38" i="138" s="1"/>
  <c r="C51" i="138" s="1"/>
  <c r="AJ31" i="138"/>
  <c r="AI31" i="138"/>
  <c r="AH31" i="138"/>
  <c r="AG31" i="138"/>
  <c r="AF31" i="138"/>
  <c r="AE31" i="138"/>
  <c r="AD31" i="138"/>
  <c r="AC31" i="138"/>
  <c r="AB31" i="138"/>
  <c r="AA31" i="138"/>
  <c r="Z31" i="138"/>
  <c r="Y31" i="138"/>
  <c r="X31" i="138"/>
  <c r="W31" i="138"/>
  <c r="V31" i="138"/>
  <c r="U31" i="138"/>
  <c r="T31" i="138"/>
  <c r="S31" i="138"/>
  <c r="R31" i="138"/>
  <c r="Q31" i="138"/>
  <c r="P31" i="138"/>
  <c r="O31" i="138"/>
  <c r="N31" i="138"/>
  <c r="M31" i="138"/>
  <c r="L31" i="138"/>
  <c r="K31" i="138"/>
  <c r="J31" i="138"/>
  <c r="I31" i="138"/>
  <c r="H31" i="138"/>
  <c r="G31" i="138"/>
  <c r="F31" i="138"/>
  <c r="AL30" i="138"/>
  <c r="AK30" i="138"/>
  <c r="AK29" i="138"/>
  <c r="AL29" i="138" s="1"/>
  <c r="AL28" i="138"/>
  <c r="AK28" i="138"/>
  <c r="AK27" i="138"/>
  <c r="AL27" i="138" s="1"/>
  <c r="AK26" i="138"/>
  <c r="AL26" i="138" s="1"/>
  <c r="AK25" i="138"/>
  <c r="AL25" i="138" s="1"/>
  <c r="AL24" i="138"/>
  <c r="AK24" i="138"/>
  <c r="AL23" i="138"/>
  <c r="AK23" i="138"/>
  <c r="AL22" i="138"/>
  <c r="AK22" i="138"/>
  <c r="AK21" i="138"/>
  <c r="AL21" i="138" s="1"/>
  <c r="AK20" i="138"/>
  <c r="AL20" i="138" s="1"/>
  <c r="AK19" i="138"/>
  <c r="AL19" i="138" s="1"/>
  <c r="AL18" i="138"/>
  <c r="AK18" i="138"/>
  <c r="AK17" i="138"/>
  <c r="AL17" i="138" s="1"/>
  <c r="AL16" i="138"/>
  <c r="AK16" i="138"/>
  <c r="AK15" i="138"/>
  <c r="AL15" i="138" s="1"/>
  <c r="AL14" i="138"/>
  <c r="AK14" i="138"/>
  <c r="AK13" i="138"/>
  <c r="AL13" i="138" s="1"/>
  <c r="AK12" i="138"/>
  <c r="AL12" i="138" s="1"/>
  <c r="AK11" i="138"/>
  <c r="AJ10" i="138"/>
  <c r="AG10" i="138"/>
  <c r="AF10" i="138"/>
  <c r="AE10" i="138"/>
  <c r="AD10" i="138"/>
  <c r="AC10" i="138"/>
  <c r="AB10" i="138"/>
  <c r="AA10" i="138"/>
  <c r="Z10" i="138"/>
  <c r="Y10" i="138"/>
  <c r="X10" i="138"/>
  <c r="W10" i="138"/>
  <c r="V10" i="138"/>
  <c r="U10" i="138"/>
  <c r="T10" i="138"/>
  <c r="S10" i="138"/>
  <c r="R10" i="138"/>
  <c r="Q10" i="138"/>
  <c r="P10" i="138"/>
  <c r="O10" i="138"/>
  <c r="N10" i="138"/>
  <c r="M10" i="138"/>
  <c r="L10" i="138"/>
  <c r="K10" i="138"/>
  <c r="J10" i="138"/>
  <c r="I10" i="138"/>
  <c r="H10" i="138"/>
  <c r="G10" i="138"/>
  <c r="F10" i="138"/>
  <c r="AI10" i="138" s="1"/>
  <c r="AG9" i="138"/>
  <c r="AF9" i="138"/>
  <c r="AE9" i="138"/>
  <c r="AD9" i="138"/>
  <c r="AC9" i="138"/>
  <c r="AB9" i="138"/>
  <c r="AA9" i="138"/>
  <c r="Z9" i="138"/>
  <c r="Y9" i="138"/>
  <c r="X9" i="138"/>
  <c r="W9" i="138"/>
  <c r="V9" i="138"/>
  <c r="U9" i="138"/>
  <c r="T9" i="138"/>
  <c r="S9" i="138"/>
  <c r="R9" i="138"/>
  <c r="Q9" i="138"/>
  <c r="P9" i="138"/>
  <c r="O9" i="138"/>
  <c r="N9" i="138"/>
  <c r="M9" i="138"/>
  <c r="L9" i="138"/>
  <c r="K9" i="138"/>
  <c r="J9" i="138"/>
  <c r="I9" i="138"/>
  <c r="H9" i="138"/>
  <c r="G9" i="138"/>
  <c r="F9" i="138"/>
  <c r="AH9" i="138" s="1"/>
  <c r="AL45" i="137"/>
  <c r="AL49" i="137" s="1"/>
  <c r="AG45" i="137"/>
  <c r="AG48" i="137" s="1"/>
  <c r="AA45" i="137"/>
  <c r="AA48" i="137" s="1"/>
  <c r="U45" i="137"/>
  <c r="U47" i="137" s="1"/>
  <c r="O45" i="137"/>
  <c r="R47" i="137" s="1"/>
  <c r="I45" i="137"/>
  <c r="L47" i="137" s="1"/>
  <c r="E45" i="137"/>
  <c r="C45" i="137"/>
  <c r="C48" i="137" s="1"/>
  <c r="I43" i="137"/>
  <c r="E43" i="137"/>
  <c r="C43" i="137"/>
  <c r="AJ39" i="137"/>
  <c r="AJ38" i="137"/>
  <c r="AL38" i="137" s="1"/>
  <c r="AJ31" i="137"/>
  <c r="AI31" i="137"/>
  <c r="AH31" i="137"/>
  <c r="AG31" i="137"/>
  <c r="AF31" i="137"/>
  <c r="AE31" i="137"/>
  <c r="AD31" i="137"/>
  <c r="AC31" i="137"/>
  <c r="AB31" i="137"/>
  <c r="AA31" i="137"/>
  <c r="Z31" i="137"/>
  <c r="Y31" i="137"/>
  <c r="X31" i="137"/>
  <c r="W31" i="137"/>
  <c r="V31" i="137"/>
  <c r="U31" i="137"/>
  <c r="T31" i="137"/>
  <c r="S31" i="137"/>
  <c r="R31" i="137"/>
  <c r="Q31" i="137"/>
  <c r="P31" i="137"/>
  <c r="O31" i="137"/>
  <c r="N31" i="137"/>
  <c r="M31" i="137"/>
  <c r="L31" i="137"/>
  <c r="K31" i="137"/>
  <c r="J31" i="137"/>
  <c r="I31" i="137"/>
  <c r="H31" i="137"/>
  <c r="G31" i="137"/>
  <c r="F31" i="137"/>
  <c r="AL30" i="137"/>
  <c r="AK30" i="137"/>
  <c r="AK29" i="137"/>
  <c r="AL29" i="137" s="1"/>
  <c r="AK28" i="137"/>
  <c r="AL28" i="137" s="1"/>
  <c r="AL27" i="137"/>
  <c r="AK27" i="137"/>
  <c r="AK26" i="137"/>
  <c r="AL26" i="137" s="1"/>
  <c r="AK25" i="137"/>
  <c r="AL25" i="137" s="1"/>
  <c r="AK24" i="137"/>
  <c r="AL24" i="137" s="1"/>
  <c r="AK23" i="137"/>
  <c r="AL23" i="137" s="1"/>
  <c r="AK22" i="137"/>
  <c r="AL22" i="137" s="1"/>
  <c r="AL21" i="137"/>
  <c r="AK21" i="137"/>
  <c r="AK20" i="137"/>
  <c r="AL20" i="137" s="1"/>
  <c r="AL19" i="137"/>
  <c r="AK19" i="137"/>
  <c r="AK18" i="137"/>
  <c r="AL18" i="137" s="1"/>
  <c r="AL17" i="137"/>
  <c r="AK17" i="137"/>
  <c r="AK16" i="137"/>
  <c r="AL16" i="137" s="1"/>
  <c r="AK15" i="137"/>
  <c r="AL15" i="137" s="1"/>
  <c r="AK14" i="137"/>
  <c r="AL14" i="137" s="1"/>
  <c r="AK13" i="137"/>
  <c r="AL13" i="137" s="1"/>
  <c r="AK12" i="137"/>
  <c r="AL12" i="137" s="1"/>
  <c r="AK11" i="137"/>
  <c r="AL11" i="137" s="1"/>
  <c r="AI10" i="137"/>
  <c r="AH10" i="137"/>
  <c r="AG10" i="137"/>
  <c r="AF10" i="137"/>
  <c r="AE10" i="137"/>
  <c r="AD10" i="137"/>
  <c r="AC10" i="137"/>
  <c r="AB10" i="137"/>
  <c r="AA10" i="137"/>
  <c r="Z10" i="137"/>
  <c r="Y10" i="137"/>
  <c r="X10" i="137"/>
  <c r="W10" i="137"/>
  <c r="V10" i="137"/>
  <c r="U10" i="137"/>
  <c r="T10" i="137"/>
  <c r="S10" i="137"/>
  <c r="R10" i="137"/>
  <c r="Q10" i="137"/>
  <c r="P10" i="137"/>
  <c r="O10" i="137"/>
  <c r="N10" i="137"/>
  <c r="M10" i="137"/>
  <c r="L10" i="137"/>
  <c r="K10" i="137"/>
  <c r="J10" i="137"/>
  <c r="I10" i="137"/>
  <c r="H10" i="137"/>
  <c r="G10" i="137"/>
  <c r="F10" i="137"/>
  <c r="AJ10" i="137" s="1"/>
  <c r="AH9" i="137"/>
  <c r="AG9" i="137"/>
  <c r="AF9" i="137"/>
  <c r="AE9" i="137"/>
  <c r="AD9" i="137"/>
  <c r="AC9" i="137"/>
  <c r="AB9" i="137"/>
  <c r="AA9" i="137"/>
  <c r="Z9" i="137"/>
  <c r="Y9" i="137"/>
  <c r="X9" i="137"/>
  <c r="W9" i="137"/>
  <c r="V9" i="137"/>
  <c r="U9" i="137"/>
  <c r="T9" i="137"/>
  <c r="S9" i="137"/>
  <c r="R9" i="137"/>
  <c r="Q9" i="137"/>
  <c r="P9" i="137"/>
  <c r="O9" i="137"/>
  <c r="N9" i="137"/>
  <c r="M9" i="137"/>
  <c r="L9" i="137"/>
  <c r="K9" i="137"/>
  <c r="J9" i="137"/>
  <c r="I9" i="137"/>
  <c r="H9" i="137"/>
  <c r="G9" i="137"/>
  <c r="F9" i="137"/>
  <c r="AI9" i="137" s="1"/>
  <c r="I46" i="136"/>
  <c r="L49" i="136" s="1"/>
  <c r="E46" i="136"/>
  <c r="E48" i="136" s="1"/>
  <c r="C46" i="136"/>
  <c r="D48" i="136" s="1"/>
  <c r="AH42" i="136"/>
  <c r="AK42" i="136" s="1"/>
  <c r="I42" i="136"/>
  <c r="AH41" i="136"/>
  <c r="AK41" i="136" s="1"/>
  <c r="AH40" i="136"/>
  <c r="AK40" i="136" s="1"/>
  <c r="I40" i="136"/>
  <c r="F39" i="136"/>
  <c r="E39" i="136"/>
  <c r="D39" i="136"/>
  <c r="U38" i="136"/>
  <c r="AJ31" i="136"/>
  <c r="AI31" i="136"/>
  <c r="AH31" i="136"/>
  <c r="AG31" i="136"/>
  <c r="AF31" i="136"/>
  <c r="AE31" i="136"/>
  <c r="AD31" i="136"/>
  <c r="AC31" i="136"/>
  <c r="AB31" i="136"/>
  <c r="AA31" i="136"/>
  <c r="Z31" i="136"/>
  <c r="Y31" i="136"/>
  <c r="X31" i="136"/>
  <c r="W31" i="136"/>
  <c r="V31" i="136"/>
  <c r="U31" i="136"/>
  <c r="T31" i="136"/>
  <c r="S31" i="136"/>
  <c r="R31" i="136"/>
  <c r="Q31" i="136"/>
  <c r="P31" i="136"/>
  <c r="O31" i="136"/>
  <c r="N31" i="136"/>
  <c r="M31" i="136"/>
  <c r="L31" i="136"/>
  <c r="K31" i="136"/>
  <c r="J31" i="136"/>
  <c r="I31" i="136"/>
  <c r="H31" i="136"/>
  <c r="G31" i="136"/>
  <c r="F31" i="136"/>
  <c r="AK30" i="136"/>
  <c r="AL30" i="136" s="1"/>
  <c r="AK29" i="136"/>
  <c r="AL29" i="136" s="1"/>
  <c r="AL28" i="136"/>
  <c r="AK28" i="136"/>
  <c r="AK27" i="136"/>
  <c r="AL27" i="136" s="1"/>
  <c r="AK26" i="136"/>
  <c r="AL26" i="136" s="1"/>
  <c r="AL25" i="136"/>
  <c r="AK25" i="136"/>
  <c r="AK24" i="136"/>
  <c r="AL24" i="136" s="1"/>
  <c r="AK23" i="136"/>
  <c r="AL23" i="136" s="1"/>
  <c r="AK22" i="136"/>
  <c r="AL22" i="136" s="1"/>
  <c r="AK21" i="136"/>
  <c r="AL21" i="136" s="1"/>
  <c r="AK20" i="136"/>
  <c r="AL20" i="136" s="1"/>
  <c r="AL19" i="136"/>
  <c r="AK19" i="136"/>
  <c r="AK18" i="136"/>
  <c r="AL18" i="136" s="1"/>
  <c r="AK17" i="136"/>
  <c r="AL17" i="136" s="1"/>
  <c r="AK16" i="136"/>
  <c r="AK15" i="136"/>
  <c r="AL15" i="136" s="1"/>
  <c r="AL14" i="136"/>
  <c r="AK14" i="136"/>
  <c r="AL13" i="136"/>
  <c r="AK13" i="136"/>
  <c r="AK12" i="136"/>
  <c r="AL12" i="136" s="1"/>
  <c r="AJ10" i="136"/>
  <c r="AI10" i="136"/>
  <c r="AH10" i="136"/>
  <c r="AG10" i="136"/>
  <c r="AF10" i="136"/>
  <c r="AE10" i="136"/>
  <c r="AD10" i="136"/>
  <c r="AC10" i="136"/>
  <c r="AB10" i="136"/>
  <c r="AA10" i="136"/>
  <c r="Z10" i="136"/>
  <c r="Y10" i="136"/>
  <c r="X10" i="136"/>
  <c r="W10" i="136"/>
  <c r="V10" i="136"/>
  <c r="U10" i="136"/>
  <c r="T10" i="136"/>
  <c r="S10" i="136"/>
  <c r="R10" i="136"/>
  <c r="Q10" i="136"/>
  <c r="P10" i="136"/>
  <c r="O10" i="136"/>
  <c r="N10" i="136"/>
  <c r="M10" i="136"/>
  <c r="L10" i="136"/>
  <c r="K10" i="136"/>
  <c r="J10" i="136"/>
  <c r="I10" i="136"/>
  <c r="H10" i="136"/>
  <c r="G10" i="136"/>
  <c r="F10" i="136"/>
  <c r="AG9" i="136"/>
  <c r="AF9" i="136"/>
  <c r="AE9" i="136"/>
  <c r="AD9" i="136"/>
  <c r="AC9" i="136"/>
  <c r="AB9" i="136"/>
  <c r="AA9" i="136"/>
  <c r="Z9" i="136"/>
  <c r="Y9" i="136"/>
  <c r="X9" i="136"/>
  <c r="W9" i="136"/>
  <c r="V9" i="136"/>
  <c r="U9" i="136"/>
  <c r="T9" i="136"/>
  <c r="S9" i="136"/>
  <c r="R9" i="136"/>
  <c r="Q9" i="136"/>
  <c r="P9" i="136"/>
  <c r="O9" i="136"/>
  <c r="N9" i="136"/>
  <c r="M9" i="136"/>
  <c r="L9" i="136"/>
  <c r="K9" i="136"/>
  <c r="J9" i="136"/>
  <c r="I9" i="136"/>
  <c r="H9" i="136"/>
  <c r="G9" i="136"/>
  <c r="F9" i="136"/>
  <c r="AH9" i="136" s="1"/>
  <c r="I47" i="134"/>
  <c r="I49" i="134" s="1"/>
  <c r="E47" i="134"/>
  <c r="E51" i="134" s="1"/>
  <c r="C47" i="134"/>
  <c r="AH41" i="134"/>
  <c r="AK41" i="134" s="1"/>
  <c r="AH40" i="134"/>
  <c r="AK40" i="134" s="1"/>
  <c r="I40" i="134"/>
  <c r="I42" i="134" s="1"/>
  <c r="AH42" i="134" s="1"/>
  <c r="AK42" i="134" s="1"/>
  <c r="F39" i="134"/>
  <c r="E39" i="134"/>
  <c r="D39" i="134"/>
  <c r="U38" i="134"/>
  <c r="AJ31" i="134"/>
  <c r="AI31" i="134"/>
  <c r="AH31" i="134"/>
  <c r="AG31" i="134"/>
  <c r="AF31" i="134"/>
  <c r="AE31" i="134"/>
  <c r="AD31" i="134"/>
  <c r="AC31" i="134"/>
  <c r="AB31" i="134"/>
  <c r="AA31" i="134"/>
  <c r="Z31" i="134"/>
  <c r="Y31" i="134"/>
  <c r="X31" i="134"/>
  <c r="W31" i="134"/>
  <c r="V31" i="134"/>
  <c r="U31" i="134"/>
  <c r="T31" i="134"/>
  <c r="S31" i="134"/>
  <c r="R31" i="134"/>
  <c r="Q31" i="134"/>
  <c r="P31" i="134"/>
  <c r="O31" i="134"/>
  <c r="N31" i="134"/>
  <c r="M31" i="134"/>
  <c r="L31" i="134"/>
  <c r="K31" i="134"/>
  <c r="J31" i="134"/>
  <c r="I31" i="134"/>
  <c r="H31" i="134"/>
  <c r="G31" i="134"/>
  <c r="F31" i="134"/>
  <c r="AK30" i="134"/>
  <c r="AL30" i="134" s="1"/>
  <c r="AK29" i="134"/>
  <c r="AL29" i="134" s="1"/>
  <c r="AK28" i="134"/>
  <c r="AL28" i="134" s="1"/>
  <c r="AK27" i="134"/>
  <c r="AL27" i="134" s="1"/>
  <c r="AL26" i="134"/>
  <c r="AK26" i="134"/>
  <c r="AK25" i="134"/>
  <c r="AL25" i="134" s="1"/>
  <c r="AK24" i="134"/>
  <c r="AL24" i="134" s="1"/>
  <c r="AL23" i="134"/>
  <c r="AK23" i="134"/>
  <c r="AK22" i="134"/>
  <c r="AL22" i="134" s="1"/>
  <c r="AL21" i="134"/>
  <c r="AK21" i="134"/>
  <c r="AL20" i="134"/>
  <c r="AK20" i="134"/>
  <c r="AK19" i="134"/>
  <c r="AL19" i="134" s="1"/>
  <c r="AK18" i="134"/>
  <c r="AL18" i="134" s="1"/>
  <c r="AK17" i="134"/>
  <c r="AL17" i="134" s="1"/>
  <c r="AK16" i="134"/>
  <c r="AL16" i="134" s="1"/>
  <c r="AL15" i="134"/>
  <c r="AK15" i="134"/>
  <c r="AL14" i="134"/>
  <c r="AK14" i="134"/>
  <c r="AL13" i="134"/>
  <c r="AK13" i="134"/>
  <c r="AK12" i="134"/>
  <c r="AL12" i="134" s="1"/>
  <c r="AJ10" i="134"/>
  <c r="AI10" i="134"/>
  <c r="AG10" i="134"/>
  <c r="AF10" i="134"/>
  <c r="AE10" i="134"/>
  <c r="AD10" i="134"/>
  <c r="AC10" i="134"/>
  <c r="AB10" i="134"/>
  <c r="AA10" i="134"/>
  <c r="Z10" i="134"/>
  <c r="Y10" i="134"/>
  <c r="X10" i="134"/>
  <c r="W10" i="134"/>
  <c r="V10" i="134"/>
  <c r="U10" i="134"/>
  <c r="T10" i="134"/>
  <c r="S10" i="134"/>
  <c r="R10" i="134"/>
  <c r="Q10" i="134"/>
  <c r="P10" i="134"/>
  <c r="O10" i="134"/>
  <c r="N10" i="134"/>
  <c r="M10" i="134"/>
  <c r="L10" i="134"/>
  <c r="K10" i="134"/>
  <c r="J10" i="134"/>
  <c r="I10" i="134"/>
  <c r="H10" i="134"/>
  <c r="G10" i="134"/>
  <c r="F10" i="134"/>
  <c r="AH10" i="134" s="1"/>
  <c r="AH9" i="134"/>
  <c r="AG9" i="134"/>
  <c r="AF9" i="134"/>
  <c r="AE9" i="134"/>
  <c r="AD9" i="134"/>
  <c r="AC9" i="134"/>
  <c r="AB9" i="134"/>
  <c r="AA9" i="134"/>
  <c r="Z9" i="134"/>
  <c r="Y9" i="134"/>
  <c r="X9" i="134"/>
  <c r="W9" i="134"/>
  <c r="V9" i="134"/>
  <c r="U9" i="134"/>
  <c r="T9" i="134"/>
  <c r="S9" i="134"/>
  <c r="R9" i="134"/>
  <c r="Q9" i="134"/>
  <c r="P9" i="134"/>
  <c r="O9" i="134"/>
  <c r="N9" i="134"/>
  <c r="M9" i="134"/>
  <c r="L9" i="134"/>
  <c r="K9" i="134"/>
  <c r="J9" i="134"/>
  <c r="I9" i="134"/>
  <c r="H9" i="134"/>
  <c r="G9" i="134"/>
  <c r="F9" i="134"/>
  <c r="AJ9" i="134" s="1"/>
  <c r="D52" i="133"/>
  <c r="C52" i="133"/>
  <c r="I50" i="133"/>
  <c r="L53" i="133" s="1"/>
  <c r="E50" i="133"/>
  <c r="E53" i="133" s="1"/>
  <c r="I42" i="133"/>
  <c r="I44" i="133" s="1"/>
  <c r="AH42" i="133" s="1"/>
  <c r="AK42" i="133" s="1"/>
  <c r="F42" i="133"/>
  <c r="E42" i="133"/>
  <c r="D42" i="133"/>
  <c r="AK41" i="133"/>
  <c r="AH41" i="133"/>
  <c r="I41" i="133"/>
  <c r="AH40" i="133"/>
  <c r="I40" i="133"/>
  <c r="F39" i="133"/>
  <c r="E39" i="133"/>
  <c r="D39" i="133"/>
  <c r="U38" i="133"/>
  <c r="AJ31" i="133"/>
  <c r="AI31" i="133"/>
  <c r="AH31" i="133"/>
  <c r="AG31" i="133"/>
  <c r="AF31" i="133"/>
  <c r="AE31" i="133"/>
  <c r="AD31" i="133"/>
  <c r="AC31" i="133"/>
  <c r="AB31" i="133"/>
  <c r="AA31" i="133"/>
  <c r="Z31" i="133"/>
  <c r="Y31" i="133"/>
  <c r="X31" i="133"/>
  <c r="W31" i="133"/>
  <c r="V31" i="133"/>
  <c r="U31" i="133"/>
  <c r="T31" i="133"/>
  <c r="S31" i="133"/>
  <c r="R31" i="133"/>
  <c r="Q31" i="133"/>
  <c r="P31" i="133"/>
  <c r="O31" i="133"/>
  <c r="N31" i="133"/>
  <c r="M31" i="133"/>
  <c r="L31" i="133"/>
  <c r="K31" i="133"/>
  <c r="J31" i="133"/>
  <c r="I31" i="133"/>
  <c r="H31" i="133"/>
  <c r="G31" i="133"/>
  <c r="F31" i="133"/>
  <c r="AL30" i="133"/>
  <c r="AK30" i="133"/>
  <c r="AK29" i="133"/>
  <c r="AL29" i="133" s="1"/>
  <c r="AL28" i="133"/>
  <c r="AK28" i="133"/>
  <c r="AK27" i="133"/>
  <c r="AL27" i="133" s="1"/>
  <c r="AK26" i="133"/>
  <c r="AL26" i="133" s="1"/>
  <c r="AK25" i="133"/>
  <c r="AL25" i="133" s="1"/>
  <c r="AK24" i="133"/>
  <c r="AL24" i="133" s="1"/>
  <c r="AL23" i="133"/>
  <c r="AK23" i="133"/>
  <c r="AL22" i="133"/>
  <c r="AK22" i="133"/>
  <c r="AK21" i="133"/>
  <c r="AL21" i="133" s="1"/>
  <c r="AK20" i="133"/>
  <c r="AL20" i="133" s="1"/>
  <c r="AK19" i="133"/>
  <c r="AL19" i="133" s="1"/>
  <c r="AK18" i="133"/>
  <c r="AL18" i="133" s="1"/>
  <c r="AL17" i="133"/>
  <c r="AK17" i="133"/>
  <c r="AL16" i="133"/>
  <c r="AK16" i="133"/>
  <c r="AK15" i="133"/>
  <c r="AL15" i="133" s="1"/>
  <c r="AK14" i="133"/>
  <c r="AL14" i="133" s="1"/>
  <c r="AK13" i="133"/>
  <c r="AL13" i="133" s="1"/>
  <c r="AK12" i="133"/>
  <c r="AL12" i="133" s="1"/>
  <c r="AG10" i="133"/>
  <c r="AF10" i="133"/>
  <c r="AE10" i="133"/>
  <c r="AD10" i="133"/>
  <c r="AC10" i="133"/>
  <c r="AB10" i="133"/>
  <c r="AA10" i="133"/>
  <c r="Z10" i="133"/>
  <c r="Y10" i="133"/>
  <c r="X10" i="133"/>
  <c r="W10" i="133"/>
  <c r="V10" i="133"/>
  <c r="U10" i="133"/>
  <c r="T10" i="133"/>
  <c r="S10" i="133"/>
  <c r="R10" i="133"/>
  <c r="Q10" i="133"/>
  <c r="P10" i="133"/>
  <c r="O10" i="133"/>
  <c r="N10" i="133"/>
  <c r="M10" i="133"/>
  <c r="L10" i="133"/>
  <c r="K10" i="133"/>
  <c r="J10" i="133"/>
  <c r="I10" i="133"/>
  <c r="H10" i="133"/>
  <c r="G10" i="133"/>
  <c r="F10" i="133"/>
  <c r="AJ10" i="133" s="1"/>
  <c r="AG9" i="133"/>
  <c r="AF9" i="133"/>
  <c r="AE9" i="133"/>
  <c r="AD9" i="133"/>
  <c r="AC9" i="133"/>
  <c r="AB9" i="133"/>
  <c r="AA9" i="133"/>
  <c r="Z9" i="133"/>
  <c r="Y9" i="133"/>
  <c r="X9" i="133"/>
  <c r="W9" i="133"/>
  <c r="V9" i="133"/>
  <c r="U9" i="133"/>
  <c r="T9" i="133"/>
  <c r="S9" i="133"/>
  <c r="R9" i="133"/>
  <c r="Q9" i="133"/>
  <c r="P9" i="133"/>
  <c r="O9" i="133"/>
  <c r="N9" i="133"/>
  <c r="M9" i="133"/>
  <c r="L9" i="133"/>
  <c r="K9" i="133"/>
  <c r="J9" i="133"/>
  <c r="H9" i="133"/>
  <c r="G9" i="133"/>
  <c r="F9" i="133"/>
  <c r="AI9" i="133" s="1"/>
  <c r="U55" i="152" l="1"/>
  <c r="AL55" i="152"/>
  <c r="C41" i="155"/>
  <c r="AL41" i="155"/>
  <c r="O55" i="152"/>
  <c r="O50" i="150"/>
  <c r="U50" i="150"/>
  <c r="AA50" i="150"/>
  <c r="AG50" i="150"/>
  <c r="AL50" i="150"/>
  <c r="E41" i="155"/>
  <c r="I41" i="155"/>
  <c r="O41" i="155"/>
  <c r="U41" i="155"/>
  <c r="AA41" i="155"/>
  <c r="AG41" i="155"/>
  <c r="U50" i="148"/>
  <c r="U50" i="146"/>
  <c r="O48" i="149"/>
  <c r="AA49" i="145"/>
  <c r="E50" i="145"/>
  <c r="R48" i="149"/>
  <c r="AK31" i="155"/>
  <c r="AL31" i="155" s="1"/>
  <c r="AK31" i="153"/>
  <c r="AL31" i="153" s="1"/>
  <c r="E55" i="152"/>
  <c r="AK31" i="151"/>
  <c r="AL31" i="151" s="1"/>
  <c r="E50" i="150"/>
  <c r="AK31" i="145"/>
  <c r="AL31" i="145" s="1"/>
  <c r="AK31" i="138"/>
  <c r="AL31" i="138" s="1"/>
  <c r="E49" i="137"/>
  <c r="AK31" i="136"/>
  <c r="AL31" i="136" s="1"/>
  <c r="AH9" i="133"/>
  <c r="AH10" i="133"/>
  <c r="AI10" i="133"/>
  <c r="F48" i="149"/>
  <c r="L48" i="149"/>
  <c r="AL49" i="146"/>
  <c r="AM49" i="146"/>
  <c r="AA50" i="147"/>
  <c r="AG51" i="147"/>
  <c r="AG49" i="145"/>
  <c r="E48" i="149"/>
  <c r="AJ49" i="145"/>
  <c r="R49" i="146"/>
  <c r="AG50" i="147"/>
  <c r="AA51" i="147"/>
  <c r="AL50" i="147"/>
  <c r="I50" i="145"/>
  <c r="U51" i="147"/>
  <c r="C48" i="145"/>
  <c r="AL51" i="146"/>
  <c r="X49" i="147"/>
  <c r="E48" i="145"/>
  <c r="AA49" i="147"/>
  <c r="R51" i="148"/>
  <c r="E50" i="149"/>
  <c r="AJ49" i="147"/>
  <c r="I50" i="149"/>
  <c r="AM48" i="137"/>
  <c r="AL49" i="147"/>
  <c r="O50" i="149"/>
  <c r="AD48" i="145"/>
  <c r="AM49" i="147"/>
  <c r="O49" i="137"/>
  <c r="F49" i="146"/>
  <c r="U50" i="147"/>
  <c r="AD50" i="147"/>
  <c r="C57" i="138"/>
  <c r="X50" i="144"/>
  <c r="AG51" i="144"/>
  <c r="X56" i="151"/>
  <c r="X48" i="150"/>
  <c r="AA49" i="137"/>
  <c r="U49" i="137"/>
  <c r="AL47" i="137"/>
  <c r="AA51" i="148"/>
  <c r="AD51" i="148"/>
  <c r="AA53" i="152"/>
  <c r="AG51" i="148"/>
  <c r="AG48" i="145"/>
  <c r="O50" i="148"/>
  <c r="AA52" i="148"/>
  <c r="C50" i="149"/>
  <c r="I51" i="146"/>
  <c r="D50" i="146"/>
  <c r="AM53" i="152"/>
  <c r="C55" i="138"/>
  <c r="L55" i="138"/>
  <c r="C49" i="145"/>
  <c r="F50" i="146"/>
  <c r="C50" i="147"/>
  <c r="AA50" i="148"/>
  <c r="D49" i="149"/>
  <c r="I56" i="138"/>
  <c r="AA50" i="143"/>
  <c r="E50" i="144"/>
  <c r="D49" i="145"/>
  <c r="I50" i="146"/>
  <c r="E50" i="147"/>
  <c r="E49" i="149"/>
  <c r="E56" i="151"/>
  <c r="AL62" i="154"/>
  <c r="L56" i="138"/>
  <c r="I50" i="144"/>
  <c r="F49" i="145"/>
  <c r="R50" i="146"/>
  <c r="AJ50" i="148"/>
  <c r="F56" i="151"/>
  <c r="I49" i="149"/>
  <c r="I56" i="151"/>
  <c r="O56" i="153"/>
  <c r="L50" i="144"/>
  <c r="C49" i="146"/>
  <c r="C49" i="147"/>
  <c r="I50" i="136"/>
  <c r="R50" i="144"/>
  <c r="C50" i="145"/>
  <c r="AD49" i="145"/>
  <c r="D49" i="146"/>
  <c r="C51" i="146"/>
  <c r="X50" i="147"/>
  <c r="O51" i="148"/>
  <c r="C48" i="149"/>
  <c r="L49" i="149"/>
  <c r="L57" i="151"/>
  <c r="AL48" i="150"/>
  <c r="E57" i="151"/>
  <c r="AL50" i="144"/>
  <c r="I50" i="134"/>
  <c r="O47" i="137"/>
  <c r="E56" i="138"/>
  <c r="AM50" i="144"/>
  <c r="X56" i="153"/>
  <c r="AG62" i="154"/>
  <c r="D49" i="143"/>
  <c r="AL51" i="144"/>
  <c r="AL52" i="144"/>
  <c r="AL49" i="150"/>
  <c r="X47" i="137"/>
  <c r="X48" i="143"/>
  <c r="U51" i="144"/>
  <c r="AA56" i="153"/>
  <c r="AJ62" i="154"/>
  <c r="X57" i="153"/>
  <c r="AM48" i="150"/>
  <c r="AA48" i="143"/>
  <c r="X51" i="144"/>
  <c r="AM47" i="137"/>
  <c r="E57" i="138"/>
  <c r="O53" i="152"/>
  <c r="AL48" i="137"/>
  <c r="C49" i="143"/>
  <c r="AJ51" i="144"/>
  <c r="X53" i="152"/>
  <c r="AM56" i="151"/>
  <c r="F56" i="153"/>
  <c r="U56" i="138"/>
  <c r="AG57" i="151"/>
  <c r="R54" i="152"/>
  <c r="C48" i="136"/>
  <c r="AL57" i="151"/>
  <c r="E54" i="152"/>
  <c r="E57" i="153"/>
  <c r="I52" i="133"/>
  <c r="I48" i="136"/>
  <c r="O48" i="137"/>
  <c r="D55" i="138"/>
  <c r="AL56" i="138"/>
  <c r="O49" i="143"/>
  <c r="I52" i="144"/>
  <c r="R49" i="150"/>
  <c r="AG58" i="151"/>
  <c r="R57" i="153"/>
  <c r="L52" i="133"/>
  <c r="L49" i="134"/>
  <c r="F49" i="136"/>
  <c r="R48" i="137"/>
  <c r="F55" i="138"/>
  <c r="U49" i="143"/>
  <c r="C51" i="144"/>
  <c r="O52" i="144"/>
  <c r="X49" i="150"/>
  <c r="U56" i="151"/>
  <c r="U54" i="152"/>
  <c r="U57" i="153"/>
  <c r="E48" i="137"/>
  <c r="X56" i="138"/>
  <c r="F48" i="136"/>
  <c r="F48" i="137"/>
  <c r="I49" i="136"/>
  <c r="E47" i="137"/>
  <c r="U48" i="137"/>
  <c r="U52" i="144"/>
  <c r="C48" i="150"/>
  <c r="X54" i="152"/>
  <c r="E52" i="133"/>
  <c r="F52" i="133"/>
  <c r="L49" i="143"/>
  <c r="O49" i="150"/>
  <c r="E48" i="143"/>
  <c r="F53" i="133"/>
  <c r="E50" i="136"/>
  <c r="X48" i="137"/>
  <c r="U57" i="138"/>
  <c r="AA49" i="143"/>
  <c r="E58" i="153"/>
  <c r="AJ57" i="151"/>
  <c r="D48" i="150"/>
  <c r="I53" i="133"/>
  <c r="I47" i="137"/>
  <c r="AJ48" i="137"/>
  <c r="AA55" i="138"/>
  <c r="I48" i="143"/>
  <c r="O50" i="143"/>
  <c r="L51" i="144"/>
  <c r="O48" i="150"/>
  <c r="AG56" i="151"/>
  <c r="E53" i="152"/>
  <c r="O61" i="154"/>
  <c r="D49" i="150"/>
  <c r="X49" i="143"/>
  <c r="D51" i="144"/>
  <c r="L50" i="134"/>
  <c r="F47" i="137"/>
  <c r="U55" i="138"/>
  <c r="E51" i="144"/>
  <c r="D56" i="138"/>
  <c r="L48" i="143"/>
  <c r="U50" i="143"/>
  <c r="O51" i="144"/>
  <c r="U48" i="150"/>
  <c r="F53" i="152"/>
  <c r="E56" i="153"/>
  <c r="E44" i="146"/>
  <c r="I44" i="146"/>
  <c r="O57" i="138"/>
  <c r="O56" i="138"/>
  <c r="R55" i="138"/>
  <c r="R56" i="138"/>
  <c r="O55" i="138"/>
  <c r="E43" i="143"/>
  <c r="C43" i="143"/>
  <c r="I50" i="147"/>
  <c r="L49" i="147"/>
  <c r="I51" i="147"/>
  <c r="I49" i="147"/>
  <c r="L50" i="147"/>
  <c r="AL13" i="151"/>
  <c r="I58" i="151"/>
  <c r="AM40" i="134"/>
  <c r="AM43" i="134" s="1" a="1"/>
  <c r="AM43" i="134" s="1"/>
  <c r="R49" i="147"/>
  <c r="R50" i="147"/>
  <c r="O49" i="147"/>
  <c r="O50" i="147"/>
  <c r="O51" i="147"/>
  <c r="I43" i="150"/>
  <c r="E43" i="150"/>
  <c r="C43" i="150"/>
  <c r="X49" i="149"/>
  <c r="X48" i="149"/>
  <c r="U50" i="149"/>
  <c r="U48" i="149"/>
  <c r="U49" i="149"/>
  <c r="AA50" i="149"/>
  <c r="AD48" i="149"/>
  <c r="AA48" i="149"/>
  <c r="AD49" i="149"/>
  <c r="AA49" i="149"/>
  <c r="AI10" i="143"/>
  <c r="AJ10" i="143"/>
  <c r="AH10" i="143"/>
  <c r="AJ49" i="143"/>
  <c r="AG48" i="143"/>
  <c r="AG49" i="143"/>
  <c r="AG50" i="143"/>
  <c r="AJ38" i="144"/>
  <c r="AL38" i="144" s="1"/>
  <c r="C45" i="144" s="1"/>
  <c r="C44" i="146"/>
  <c r="L54" i="152"/>
  <c r="L53" i="152"/>
  <c r="I53" i="152"/>
  <c r="I54" i="152"/>
  <c r="AM49" i="143"/>
  <c r="AL48" i="143"/>
  <c r="AL50" i="143"/>
  <c r="E48" i="152"/>
  <c r="C48" i="152"/>
  <c r="AM51" i="148"/>
  <c r="AL51" i="148"/>
  <c r="AM50" i="148"/>
  <c r="AL50" i="148"/>
  <c r="AK31" i="149"/>
  <c r="AL31" i="149" s="1"/>
  <c r="AK31" i="133"/>
  <c r="AL31" i="133" s="1"/>
  <c r="AM38" i="138"/>
  <c r="E51" i="138" s="1"/>
  <c r="AL49" i="143"/>
  <c r="AM49" i="145"/>
  <c r="AL48" i="145"/>
  <c r="AL49" i="145"/>
  <c r="AL50" i="145"/>
  <c r="AL52" i="148"/>
  <c r="D49" i="134"/>
  <c r="C49" i="134"/>
  <c r="AL16" i="136"/>
  <c r="AK31" i="143"/>
  <c r="AL31" i="143" s="1"/>
  <c r="AA51" i="144"/>
  <c r="AA52" i="144"/>
  <c r="AD50" i="144"/>
  <c r="AA50" i="144"/>
  <c r="AD51" i="144"/>
  <c r="AL11" i="149"/>
  <c r="F49" i="150"/>
  <c r="F48" i="150"/>
  <c r="E49" i="150"/>
  <c r="E48" i="150"/>
  <c r="E44" i="147"/>
  <c r="C44" i="147"/>
  <c r="AK31" i="141"/>
  <c r="AL31" i="141" s="1"/>
  <c r="AI10" i="145"/>
  <c r="AH10" i="145"/>
  <c r="AJ10" i="145"/>
  <c r="F49" i="134"/>
  <c r="F50" i="134"/>
  <c r="E50" i="134"/>
  <c r="E49" i="134"/>
  <c r="I50" i="143"/>
  <c r="AL14" i="143"/>
  <c r="AJ48" i="143"/>
  <c r="I52" i="148"/>
  <c r="AL14" i="148"/>
  <c r="AK31" i="137"/>
  <c r="AL31" i="137" s="1"/>
  <c r="AJ9" i="141"/>
  <c r="AI9" i="141"/>
  <c r="AG49" i="149"/>
  <c r="AJ48" i="149"/>
  <c r="AG50" i="149"/>
  <c r="AJ37" i="153"/>
  <c r="AL37" i="153" s="1"/>
  <c r="AL11" i="138"/>
  <c r="E45" i="148"/>
  <c r="C45" i="148"/>
  <c r="AM49" i="149"/>
  <c r="AM48" i="149"/>
  <c r="AL49" i="149"/>
  <c r="AL50" i="149"/>
  <c r="I51" i="151"/>
  <c r="D56" i="151"/>
  <c r="C56" i="151"/>
  <c r="AK40" i="133"/>
  <c r="AM40" i="133" s="1"/>
  <c r="AM43" i="133" s="1" a="1"/>
  <c r="AM43" i="133" s="1"/>
  <c r="AK31" i="134"/>
  <c r="AL31" i="134" s="1"/>
  <c r="AL55" i="138"/>
  <c r="AL57" i="138"/>
  <c r="AM55" i="138"/>
  <c r="I49" i="145"/>
  <c r="AA50" i="146"/>
  <c r="R50" i="148"/>
  <c r="E54" i="133"/>
  <c r="I48" i="137"/>
  <c r="I49" i="137"/>
  <c r="L48" i="137"/>
  <c r="I48" i="145"/>
  <c r="L49" i="145"/>
  <c r="AA49" i="146"/>
  <c r="AD50" i="146"/>
  <c r="AM50" i="147"/>
  <c r="C50" i="148"/>
  <c r="C52" i="148"/>
  <c r="D51" i="148"/>
  <c r="C51" i="148"/>
  <c r="I51" i="153"/>
  <c r="I54" i="133"/>
  <c r="AA47" i="137"/>
  <c r="AD48" i="137"/>
  <c r="I57" i="138"/>
  <c r="AK31" i="140"/>
  <c r="AL31" i="140" s="1"/>
  <c r="AH9" i="141"/>
  <c r="C50" i="143"/>
  <c r="D48" i="143"/>
  <c r="R49" i="143"/>
  <c r="AL11" i="145"/>
  <c r="O48" i="145"/>
  <c r="AD49" i="146"/>
  <c r="AJ50" i="146"/>
  <c r="E51" i="147"/>
  <c r="E52" i="148"/>
  <c r="E51" i="148"/>
  <c r="F50" i="148"/>
  <c r="E50" i="148"/>
  <c r="C43" i="149"/>
  <c r="AG49" i="150"/>
  <c r="AG48" i="150"/>
  <c r="L49" i="150"/>
  <c r="AL42" i="151"/>
  <c r="O56" i="151"/>
  <c r="R57" i="151"/>
  <c r="O57" i="151"/>
  <c r="O58" i="151"/>
  <c r="AM40" i="136"/>
  <c r="AM43" i="136" s="1" a="1"/>
  <c r="AM43" i="136" s="1"/>
  <c r="AD47" i="137"/>
  <c r="AI9" i="138"/>
  <c r="E55" i="138"/>
  <c r="AH10" i="140"/>
  <c r="E50" i="143"/>
  <c r="R48" i="143"/>
  <c r="R51" i="144"/>
  <c r="AH9" i="145"/>
  <c r="AJ9" i="145"/>
  <c r="AI10" i="146"/>
  <c r="AL50" i="146"/>
  <c r="AK32" i="148"/>
  <c r="AL32" i="148" s="1"/>
  <c r="L51" i="148"/>
  <c r="I50" i="148"/>
  <c r="AJ51" i="148"/>
  <c r="AK32" i="146"/>
  <c r="AL32" i="146" s="1"/>
  <c r="AG56" i="138"/>
  <c r="AJ55" i="138"/>
  <c r="AG55" i="138"/>
  <c r="C52" i="144"/>
  <c r="C50" i="144"/>
  <c r="AJ9" i="133"/>
  <c r="AJ47" i="137"/>
  <c r="AG49" i="137"/>
  <c r="AG47" i="137"/>
  <c r="AJ10" i="140"/>
  <c r="R49" i="145"/>
  <c r="O50" i="145"/>
  <c r="O49" i="145"/>
  <c r="AL14" i="146"/>
  <c r="AG50" i="146"/>
  <c r="AJ49" i="146"/>
  <c r="AG51" i="146"/>
  <c r="E51" i="146"/>
  <c r="U52" i="148"/>
  <c r="U51" i="148"/>
  <c r="X50" i="148"/>
  <c r="AI9" i="134"/>
  <c r="AJ9" i="136"/>
  <c r="L48" i="136"/>
  <c r="AJ9" i="137"/>
  <c r="AD48" i="143"/>
  <c r="AK32" i="147"/>
  <c r="AL32" i="147" s="1"/>
  <c r="AJ49" i="149"/>
  <c r="AJ49" i="150"/>
  <c r="AI10" i="152"/>
  <c r="AH10" i="152"/>
  <c r="AJ10" i="152"/>
  <c r="AD56" i="138"/>
  <c r="AA56" i="138"/>
  <c r="AD55" i="138"/>
  <c r="I48" i="150"/>
  <c r="I49" i="150"/>
  <c r="C49" i="137"/>
  <c r="C47" i="137"/>
  <c r="AJ9" i="138"/>
  <c r="AK31" i="144"/>
  <c r="AL31" i="144" s="1"/>
  <c r="AJ10" i="146"/>
  <c r="AI9" i="136"/>
  <c r="AG57" i="138"/>
  <c r="E52" i="144"/>
  <c r="F51" i="144"/>
  <c r="E49" i="136"/>
  <c r="D47" i="137"/>
  <c r="D48" i="137"/>
  <c r="E50" i="146"/>
  <c r="F51" i="148"/>
  <c r="AG52" i="148"/>
  <c r="AL53" i="152"/>
  <c r="AA57" i="153"/>
  <c r="AD57" i="153"/>
  <c r="I63" i="154"/>
  <c r="L62" i="154"/>
  <c r="I62" i="154"/>
  <c r="AG56" i="153"/>
  <c r="AJ57" i="153"/>
  <c r="AG57" i="153"/>
  <c r="AJ56" i="153"/>
  <c r="AL44" i="151"/>
  <c r="AM44" i="151"/>
  <c r="I51" i="134"/>
  <c r="C51" i="147"/>
  <c r="D50" i="147"/>
  <c r="AJ37" i="151"/>
  <c r="AL37" i="151" s="1"/>
  <c r="AD57" i="151"/>
  <c r="AA57" i="151"/>
  <c r="AA58" i="151"/>
  <c r="AA56" i="151"/>
  <c r="U58" i="151"/>
  <c r="AA54" i="152"/>
  <c r="AD54" i="152"/>
  <c r="AM57" i="153"/>
  <c r="AL57" i="153"/>
  <c r="AM56" i="153"/>
  <c r="AL56" i="153"/>
  <c r="AG53" i="152"/>
  <c r="AJ53" i="152"/>
  <c r="AM57" i="151"/>
  <c r="AL58" i="151"/>
  <c r="O51" i="146"/>
  <c r="AH11" i="148"/>
  <c r="AH9" i="149"/>
  <c r="AL58" i="153"/>
  <c r="AH10" i="138"/>
  <c r="AH10" i="139"/>
  <c r="E49" i="143"/>
  <c r="AI9" i="144"/>
  <c r="X48" i="145"/>
  <c r="L50" i="146"/>
  <c r="AJ10" i="139"/>
  <c r="F49" i="143"/>
  <c r="AJ9" i="144"/>
  <c r="AG50" i="144"/>
  <c r="AG52" i="144"/>
  <c r="AA48" i="145"/>
  <c r="U50" i="145"/>
  <c r="U49" i="146"/>
  <c r="U51" i="146"/>
  <c r="AI11" i="148"/>
  <c r="AJ9" i="149"/>
  <c r="O49" i="149"/>
  <c r="AA48" i="150"/>
  <c r="AA49" i="150"/>
  <c r="AG54" i="152"/>
  <c r="C56" i="153"/>
  <c r="D56" i="153"/>
  <c r="L61" i="154"/>
  <c r="U49" i="145"/>
  <c r="AG50" i="145"/>
  <c r="X49" i="146"/>
  <c r="AG49" i="147"/>
  <c r="AD48" i="150"/>
  <c r="AL41" i="151"/>
  <c r="X57" i="151"/>
  <c r="AJ54" i="152"/>
  <c r="C53" i="152"/>
  <c r="D53" i="152"/>
  <c r="AL54" i="152"/>
  <c r="I58" i="153"/>
  <c r="L57" i="153"/>
  <c r="L56" i="153"/>
  <c r="AD56" i="153"/>
  <c r="AJ43" i="154"/>
  <c r="AL43" i="154" s="1"/>
  <c r="C56" i="154" s="1"/>
  <c r="AM43" i="154"/>
  <c r="E56" i="154" s="1"/>
  <c r="D61" i="154"/>
  <c r="C61" i="154"/>
  <c r="C63" i="154"/>
  <c r="D62" i="154"/>
  <c r="I57" i="153"/>
  <c r="F62" i="154"/>
  <c r="F61" i="154"/>
  <c r="E61" i="154"/>
  <c r="E63" i="154"/>
  <c r="E62" i="154"/>
  <c r="I57" i="151"/>
  <c r="E58" i="151"/>
  <c r="U61" i="154"/>
  <c r="E67" i="154"/>
  <c r="AL11" i="155"/>
  <c r="AL17" i="155"/>
  <c r="AL23" i="155"/>
  <c r="AL29" i="155"/>
  <c r="I39" i="155"/>
  <c r="C40" i="155"/>
  <c r="AG40" i="155"/>
  <c r="X61" i="154"/>
  <c r="F67" i="154"/>
  <c r="AH9" i="155"/>
  <c r="L39" i="155"/>
  <c r="D40" i="155"/>
  <c r="AJ40" i="155"/>
  <c r="AA61" i="154"/>
  <c r="O62" i="154"/>
  <c r="C68" i="154"/>
  <c r="AI9" i="155"/>
  <c r="AL12" i="155"/>
  <c r="AL18" i="155"/>
  <c r="AL24" i="155"/>
  <c r="AL30" i="155"/>
  <c r="O39" i="155"/>
  <c r="E40" i="155"/>
  <c r="AL40" i="155"/>
  <c r="AH9" i="154"/>
  <c r="AD61" i="154"/>
  <c r="R62" i="154"/>
  <c r="O63" i="154"/>
  <c r="D68" i="154"/>
  <c r="AJ9" i="155"/>
  <c r="R39" i="155"/>
  <c r="F40" i="155"/>
  <c r="AM40" i="155"/>
  <c r="D48" i="149"/>
  <c r="AH9" i="153"/>
  <c r="AI9" i="154"/>
  <c r="AG61" i="154"/>
  <c r="U62" i="154"/>
  <c r="U63" i="154"/>
  <c r="E68" i="154"/>
  <c r="U39" i="155"/>
  <c r="I40" i="155"/>
  <c r="AJ61" i="154"/>
  <c r="AA63" i="154"/>
  <c r="F68" i="154"/>
  <c r="X39" i="155"/>
  <c r="R53" i="152"/>
  <c r="R56" i="153"/>
  <c r="AL61" i="154"/>
  <c r="AA62" i="154"/>
  <c r="C69" i="154"/>
  <c r="AL14" i="155"/>
  <c r="AL20" i="155"/>
  <c r="AA39" i="155"/>
  <c r="O40" i="155"/>
  <c r="O57" i="153"/>
  <c r="AM61" i="154"/>
  <c r="AL63" i="154"/>
  <c r="AD39" i="155"/>
  <c r="C39" i="155"/>
  <c r="AG39" i="155"/>
  <c r="U40" i="155"/>
  <c r="C67" i="154"/>
  <c r="E39" i="155"/>
  <c r="AL39" i="155"/>
  <c r="AA40" i="155"/>
  <c r="C51" i="151" l="1"/>
  <c r="E51" i="151"/>
  <c r="C51" i="153"/>
  <c r="E51" i="15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<sst xmlns="http://schemas.openxmlformats.org/spreadsheetml/2006/main" count="3910" uniqueCount="1116">
  <si>
    <t>管理者氏名</t>
    <phoneticPr fontId="13"/>
  </si>
  <si>
    <t>代表者氏名</t>
    <phoneticPr fontId="13"/>
  </si>
  <si>
    <t>事業所名</t>
    <phoneticPr fontId="13"/>
  </si>
  <si>
    <t>指定一般相談支援事業所管理者誓約書</t>
    <rPh sb="2" eb="4">
      <t>イッパン</t>
    </rPh>
    <rPh sb="4" eb="6">
      <t>ソウダン</t>
    </rPh>
    <rPh sb="11" eb="14">
      <t>カンリシャ</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</si>
  <si>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</si>
  <si>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</si>
  <si>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役 員 等 名 簿</t>
    <rPh sb="0" eb="1">
      <t>えき</t>
    </rPh>
    <rPh sb="2" eb="3">
      <t>いん</t>
    </rPh>
    <rPh sb="4" eb="5">
      <t>とう</t>
    </rPh>
    <rPh sb="6" eb="7">
      <t>めい</t>
    </rPh>
    <rPh sb="8" eb="9">
      <t>ぼ</t>
    </rPh>
    <phoneticPr fontId="13" type="Hiragana" alignment="distributed"/>
  </si>
  <si>
    <t>申請者（法人）名</t>
    <rPh sb="0" eb="3">
      <t>しんせいしゃ</t>
    </rPh>
    <rPh sb="4" eb="6">
      <t>ほうじん</t>
    </rPh>
    <rPh sb="7" eb="8">
      <t>めい</t>
    </rPh>
    <phoneticPr fontId="13" type="Hiragana" alignment="center"/>
  </si>
  <si>
    <t>住　　所</t>
    <rPh sb="0" eb="1">
      <t>（ふり</t>
    </rPh>
    <rPh sb="3" eb="4">
      <t>がな）</t>
    </rPh>
    <phoneticPr fontId="13" type="Hiragana" alignment="center"/>
  </si>
  <si>
    <t>氏　　名</t>
    <rPh sb="0" eb="1">
      <t>シ</t>
    </rPh>
    <rPh sb="3" eb="4">
      <t>メイ</t>
    </rPh>
    <phoneticPr fontId="13"/>
  </si>
  <si>
    <t>役職名・呼称</t>
    <rPh sb="0" eb="3">
      <t>ヤクショクメイ</t>
    </rPh>
    <rPh sb="4" eb="6">
      <t>コショウ</t>
    </rPh>
    <phoneticPr fontId="13"/>
  </si>
  <si>
    <t>注</t>
    <rPh sb="0" eb="1">
      <t>ちゅう</t>
    </rPh>
    <phoneticPr fontId="13" type="Hiragana" alignment="distributed"/>
  </si>
  <si>
    <t>生活介護</t>
    <rPh sb="0" eb="2">
      <t>セイカツ</t>
    </rPh>
    <rPh sb="2" eb="4">
      <t>カイゴ</t>
    </rPh>
    <phoneticPr fontId="13"/>
  </si>
  <si>
    <t>参考様式１</t>
    <rPh sb="0" eb="2">
      <t>サンコウ</t>
    </rPh>
    <rPh sb="2" eb="4">
      <t>ヨウシキ</t>
    </rPh>
    <phoneticPr fontId="13"/>
  </si>
  <si>
    <t>事業所・施設の平面図</t>
    <rPh sb="0" eb="3">
      <t>ジギョウショ</t>
    </rPh>
    <rPh sb="4" eb="6">
      <t>シセツ</t>
    </rPh>
    <rPh sb="7" eb="10">
      <t>ヘイメンズ</t>
    </rPh>
    <phoneticPr fontId="13"/>
  </si>
  <si>
    <t xml:space="preserve"> </t>
    <phoneticPr fontId="13"/>
  </si>
  <si>
    <t>建物の名称</t>
    <rPh sb="0" eb="2">
      <t>タテモノ</t>
    </rPh>
    <rPh sb="3" eb="5">
      <t>メイショウ</t>
    </rPh>
    <phoneticPr fontId="13"/>
  </si>
  <si>
    <t>構造概要</t>
    <rPh sb="0" eb="2">
      <t>コウゾウ</t>
    </rPh>
    <rPh sb="2" eb="4">
      <t>ガイヨウ</t>
    </rPh>
    <phoneticPr fontId="13"/>
  </si>
  <si>
    <t>事業所の共用の有無</t>
    <rPh sb="0" eb="3">
      <t>ジギョウショ</t>
    </rPh>
    <rPh sb="4" eb="6">
      <t>キョウヨウ</t>
    </rPh>
    <rPh sb="7" eb="9">
      <t>ウム</t>
    </rPh>
    <phoneticPr fontId="13"/>
  </si>
  <si>
    <t>（備考）１</t>
    <rPh sb="1" eb="3">
      <t>ビコウ</t>
    </rPh>
    <phoneticPr fontId="1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</si>
  <si>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3"/>
  </si>
  <si>
    <t>２</t>
    <phoneticPr fontId="1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</si>
  <si>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3"/>
  </si>
  <si>
    <t>３</t>
    <phoneticPr fontId="13"/>
  </si>
  <si>
    <t>４</t>
    <phoneticPr fontId="13"/>
  </si>
  <si>
    <t>相談支援専門員　　</t>
    <rPh sb="0" eb="1">
      <t>ソウ</t>
    </rPh>
    <rPh sb="1" eb="2">
      <t>ダン</t>
    </rPh>
    <rPh sb="2" eb="3">
      <t>ササ</t>
    </rPh>
    <rPh sb="3" eb="4">
      <t>オン</t>
    </rPh>
    <rPh sb="4" eb="7">
      <t>センモンイン</t>
    </rPh>
    <phoneticPr fontId="13"/>
  </si>
  <si>
    <t>管  理  者</t>
    <rPh sb="0" eb="1">
      <t>カン</t>
    </rPh>
    <rPh sb="3" eb="4">
      <t>リ</t>
    </rPh>
    <rPh sb="6" eb="7">
      <t>モノ</t>
    </rPh>
    <phoneticPr fontId="13"/>
  </si>
  <si>
    <t>参考様式11</t>
    <rPh sb="0" eb="2">
      <t>サンコウ</t>
    </rPh>
    <rPh sb="2" eb="4">
      <t>ヨウシキ</t>
    </rPh>
    <phoneticPr fontId="1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</si>
  <si>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</si>
  <si>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</si>
  <si>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</si>
  <si>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</si>
  <si>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</si>
  <si>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施設・事業所の種別（　　　　　　　　　　　　　　　　　　　　　）</t>
    <rPh sb="0" eb="2">
      <t>シセツ</t>
    </rPh>
    <rPh sb="3" eb="6">
      <t>ジギョウショ</t>
    </rPh>
    <rPh sb="7" eb="9">
      <t>シュベツ</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</si>
  <si>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</si>
  <si>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</si>
  <si>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</si>
  <si>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3"/>
  </si>
  <si>
    <t>５．</t>
    <phoneticPr fontId="13"/>
  </si>
  <si>
    <t xml:space="preserve">証明内容を訂正する場合は、二重線で消した上、証明者（代表者）の印を押すこと。
</t>
    <phoneticPr fontId="13"/>
  </si>
  <si>
    <t>（　　　　　　　　　　　　　）</t>
    <phoneticPr fontId="13" type="Hiragana" alignment="distributed"/>
  </si>
  <si>
    <t>平成　　　　年　　　　月　　　　日　　</t>
    <rPh sb="0" eb="2">
      <t>ヘイセイ</t>
    </rPh>
    <rPh sb="6" eb="7">
      <t>ネン</t>
    </rPh>
    <rPh sb="11" eb="12">
      <t>ガツ</t>
    </rPh>
    <rPh sb="16" eb="17">
      <t>ニチ</t>
    </rPh>
    <phoneticPr fontId="13"/>
  </si>
  <si>
    <t>（生年月日　　　　年　　月　　日）</t>
    <rPh sb="1" eb="3">
      <t>セイネン</t>
    </rPh>
    <rPh sb="3" eb="5">
      <t>ガッピ</t>
    </rPh>
    <rPh sb="9" eb="10">
      <t>ネン</t>
    </rPh>
    <rPh sb="12" eb="13">
      <t>ガツ</t>
    </rPh>
    <rPh sb="15" eb="16">
      <t>ニチ</t>
    </rPh>
    <phoneticPr fontId="13"/>
  </si>
  <si>
    <t>参考様式４</t>
    <rPh sb="0" eb="2">
      <t>サンコウ</t>
    </rPh>
    <rPh sb="2" eb="4">
      <t>ヨウシキ</t>
    </rPh>
    <phoneticPr fontId="13"/>
  </si>
  <si>
    <t>７</t>
    <phoneticPr fontId="13"/>
  </si>
  <si>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3"/>
  </si>
  <si>
    <t>参考様式２</t>
    <rPh sb="0" eb="2">
      <t>サンコウ</t>
    </rPh>
    <rPh sb="2" eb="4">
      <t>ヨウシキ</t>
    </rPh>
    <phoneticPr fontId="13"/>
  </si>
  <si>
    <t>居室面積等一覧表</t>
    <rPh sb="0" eb="2">
      <t>キョシツ</t>
    </rPh>
    <rPh sb="2" eb="5">
      <t>メンセキナド</t>
    </rPh>
    <rPh sb="5" eb="7">
      <t>イチラン</t>
    </rPh>
    <rPh sb="7" eb="8">
      <t>ヒョウ</t>
    </rPh>
    <phoneticPr fontId="13"/>
  </si>
  <si>
    <t xml:space="preserve"> </t>
    <phoneticPr fontId="13"/>
  </si>
  <si>
    <t xml:space="preserve"> </t>
    <phoneticPr fontId="13"/>
  </si>
  <si>
    <t>設置階</t>
    <rPh sb="0" eb="2">
      <t>セッチ</t>
    </rPh>
    <rPh sb="2" eb="3">
      <t>カイ</t>
    </rPh>
    <phoneticPr fontId="13"/>
  </si>
  <si>
    <t>階</t>
    <rPh sb="0" eb="1">
      <t>カイ</t>
    </rPh>
    <phoneticPr fontId="13"/>
  </si>
  <si>
    <t>　</t>
    <phoneticPr fontId="13"/>
  </si>
  <si>
    <t>合 計</t>
    <rPh sb="0" eb="1">
      <t>ゴウ</t>
    </rPh>
    <rPh sb="2" eb="3">
      <t>ケイ</t>
    </rPh>
    <phoneticPr fontId="13"/>
  </si>
  <si>
    <t>種類</t>
    <rPh sb="0" eb="2">
      <t>シュルイ</t>
    </rPh>
    <phoneticPr fontId="13"/>
  </si>
  <si>
    <t>室数</t>
    <rPh sb="0" eb="1">
      <t>シツ</t>
    </rPh>
    <rPh sb="1" eb="2">
      <t>スウ</t>
    </rPh>
    <phoneticPr fontId="13"/>
  </si>
  <si>
    <t>面積</t>
    <rPh sb="0" eb="2">
      <t>メンセキ</t>
    </rPh>
    <phoneticPr fontId="13"/>
  </si>
  <si>
    <t>備考</t>
    <rPh sb="0" eb="2">
      <t>ビコウ</t>
    </rPh>
    <phoneticPr fontId="13"/>
  </si>
  <si>
    <t>居室</t>
    <rPh sb="0" eb="2">
      <t>キョシツ</t>
    </rPh>
    <phoneticPr fontId="13"/>
  </si>
  <si>
    <t>１室の定員</t>
    <rPh sb="1" eb="2">
      <t>シツ</t>
    </rPh>
    <rPh sb="3" eb="5">
      <t>テイイン</t>
    </rPh>
    <phoneticPr fontId="13"/>
  </si>
  <si>
    <t>一人あたり</t>
    <rPh sb="0" eb="2">
      <t>ヒトリ</t>
    </rPh>
    <phoneticPr fontId="13"/>
  </si>
  <si>
    <t xml:space="preserve"> </t>
    <phoneticPr fontId="13"/>
  </si>
  <si>
    <t>　</t>
    <phoneticPr fontId="13"/>
  </si>
  <si>
    <t>（　　）</t>
    <phoneticPr fontId="13"/>
  </si>
  <si>
    <t>居室以外</t>
    <rPh sb="0" eb="2">
      <t>キョシツ</t>
    </rPh>
    <rPh sb="2" eb="4">
      <t>イガイ</t>
    </rPh>
    <phoneticPr fontId="13"/>
  </si>
  <si>
    <t xml:space="preserve"> </t>
    <phoneticPr fontId="13"/>
  </si>
  <si>
    <t xml:space="preserve">  </t>
    <phoneticPr fontId="13"/>
  </si>
  <si>
    <t>片廊下幅</t>
    <rPh sb="0" eb="1">
      <t>カタ</t>
    </rPh>
    <rPh sb="1" eb="3">
      <t>ロウカ</t>
    </rPh>
    <rPh sb="3" eb="4">
      <t>ハバ</t>
    </rPh>
    <phoneticPr fontId="13"/>
  </si>
  <si>
    <t>（最も狭い個所）</t>
    <rPh sb="1" eb="2">
      <t>モット</t>
    </rPh>
    <rPh sb="3" eb="4">
      <t>セマ</t>
    </rPh>
    <rPh sb="5" eb="7">
      <t>カショ</t>
    </rPh>
    <phoneticPr fontId="13"/>
  </si>
  <si>
    <t>ｍ</t>
    <phoneticPr fontId="13"/>
  </si>
  <si>
    <t>　</t>
    <phoneticPr fontId="13"/>
  </si>
  <si>
    <t>中廊下幅</t>
    <rPh sb="0" eb="1">
      <t>ナカ</t>
    </rPh>
    <rPh sb="1" eb="3">
      <t>ロウカ</t>
    </rPh>
    <rPh sb="3" eb="4">
      <t>ハバ</t>
    </rPh>
    <phoneticPr fontId="13"/>
  </si>
  <si>
    <t>ｍ</t>
    <phoneticPr fontId="13"/>
  </si>
  <si>
    <t>　</t>
    <phoneticPr fontId="13"/>
  </si>
  <si>
    <t>共用する事業所・施設名</t>
    <rPh sb="0" eb="2">
      <t>キョウヨウ</t>
    </rPh>
    <rPh sb="4" eb="7">
      <t>ジギョウショ</t>
    </rPh>
    <rPh sb="8" eb="10">
      <t>シセツ</t>
    </rPh>
    <rPh sb="10" eb="11">
      <t>メイ</t>
    </rPh>
    <phoneticPr fontId="13"/>
  </si>
  <si>
    <t xml:space="preserve"> </t>
    <phoneticPr fontId="13"/>
  </si>
  <si>
    <t>備考１</t>
    <rPh sb="0" eb="2">
      <t>ビコウ</t>
    </rPh>
    <phoneticPr fontId="13"/>
  </si>
  <si>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3"/>
  </si>
  <si>
    <t>２</t>
    <phoneticPr fontId="13"/>
  </si>
  <si>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3"/>
  </si>
  <si>
    <t>３</t>
    <phoneticPr fontId="13"/>
  </si>
  <si>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3"/>
  </si>
  <si>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3"/>
  </si>
  <si>
    <t>５</t>
    <phoneticPr fontId="13"/>
  </si>
  <si>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3"/>
  </si>
  <si>
    <t>６</t>
    <phoneticPr fontId="13"/>
  </si>
  <si>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3"/>
  </si>
  <si>
    <t>参考様式３</t>
    <rPh sb="0" eb="2">
      <t>サンコウ</t>
    </rPh>
    <rPh sb="2" eb="4">
      <t>ヨウシキ</t>
    </rPh>
    <phoneticPr fontId="13"/>
  </si>
  <si>
    <t>事業所の設備・備品等一覧表</t>
    <rPh sb="0" eb="3">
      <t>ジギョウショ</t>
    </rPh>
    <rPh sb="4" eb="6">
      <t>セツビ</t>
    </rPh>
    <rPh sb="7" eb="9">
      <t>ビヒン</t>
    </rPh>
    <rPh sb="9" eb="10">
      <t>ナド</t>
    </rPh>
    <rPh sb="10" eb="12">
      <t>イチラン</t>
    </rPh>
    <rPh sb="12" eb="13">
      <t>ヒョウ</t>
    </rPh>
    <phoneticPr fontId="13"/>
  </si>
  <si>
    <t>　</t>
    <phoneticPr fontId="13"/>
  </si>
  <si>
    <t>設備の概要</t>
    <rPh sb="0" eb="2">
      <t>セツビ</t>
    </rPh>
    <rPh sb="3" eb="5">
      <t>ガイヨウ</t>
    </rPh>
    <phoneticPr fontId="13"/>
  </si>
  <si>
    <t>設備基準上適合すべき項目についての状況</t>
    <rPh sb="0" eb="2">
      <t>セツビ</t>
    </rPh>
    <rPh sb="2" eb="4">
      <t>キジュン</t>
    </rPh>
    <rPh sb="4" eb="5">
      <t>ジョウ</t>
    </rPh>
    <rPh sb="5" eb="7">
      <t>テキゴウ</t>
    </rPh>
    <rPh sb="10" eb="12">
      <t>コウモク</t>
    </rPh>
    <rPh sb="17" eb="19">
      <t>ジョウキョウ</t>
    </rPh>
    <phoneticPr fontId="13"/>
  </si>
  <si>
    <t>備品の品名及び数量</t>
    <rPh sb="0" eb="2">
      <t>ビヒン</t>
    </rPh>
    <rPh sb="3" eb="5">
      <t>ヒンメイ</t>
    </rPh>
    <rPh sb="5" eb="6">
      <t>オヨ</t>
    </rPh>
    <rPh sb="7" eb="9">
      <t>スウリョウ</t>
    </rPh>
    <phoneticPr fontId="13"/>
  </si>
  <si>
    <t xml:space="preserve"> </t>
    <phoneticPr fontId="13"/>
  </si>
  <si>
    <t>非常災害設備等</t>
    <rPh sb="0" eb="2">
      <t>ヒジョウ</t>
    </rPh>
    <rPh sb="2" eb="4">
      <t>サイガイ</t>
    </rPh>
    <rPh sb="4" eb="6">
      <t>セツビ</t>
    </rPh>
    <rPh sb="6" eb="7">
      <t>ナド</t>
    </rPh>
    <phoneticPr fontId="13"/>
  </si>
  <si>
    <t>備考　１</t>
    <rPh sb="0" eb="2">
      <t>ビコウ</t>
    </rPh>
    <phoneticPr fontId="13"/>
  </si>
  <si>
    <t>「適合の可否」欄には何も記載しないでください。</t>
    <rPh sb="1" eb="3">
      <t>テキゴウ</t>
    </rPh>
    <rPh sb="4" eb="6">
      <t>カヒ</t>
    </rPh>
    <rPh sb="7" eb="8">
      <t>ラン</t>
    </rPh>
    <rPh sb="10" eb="11">
      <t>ナニ</t>
    </rPh>
    <rPh sb="12" eb="14">
      <t>キサイ</t>
    </rPh>
    <phoneticPr fontId="13"/>
  </si>
  <si>
    <t>サービス管理責任者</t>
    <rPh sb="4" eb="6">
      <t>カンリ</t>
    </rPh>
    <rPh sb="6" eb="8">
      <t>セキニン</t>
    </rPh>
    <rPh sb="8" eb="9">
      <t>シャ</t>
    </rPh>
    <phoneticPr fontId="13"/>
  </si>
  <si>
    <t>経 歴 書</t>
    <rPh sb="0" eb="1">
      <t>キョウ</t>
    </rPh>
    <rPh sb="2" eb="3">
      <t>レキ</t>
    </rPh>
    <rPh sb="4" eb="5">
      <t>ショ</t>
    </rPh>
    <phoneticPr fontId="13"/>
  </si>
  <si>
    <t>サービス提供責任者</t>
    <rPh sb="4" eb="6">
      <t>テイキョウ</t>
    </rPh>
    <rPh sb="6" eb="9">
      <t>セキニンシャ</t>
    </rPh>
    <phoneticPr fontId="13"/>
  </si>
  <si>
    <t>事業の名称</t>
    <rPh sb="0" eb="2">
      <t>ジギョウ</t>
    </rPh>
    <rPh sb="3" eb="5">
      <t>メイショウ</t>
    </rPh>
    <phoneticPr fontId="13"/>
  </si>
  <si>
    <t>フリガナ</t>
    <phoneticPr fontId="13"/>
  </si>
  <si>
    <t>氏    名</t>
    <rPh sb="0" eb="1">
      <t>シ</t>
    </rPh>
    <rPh sb="5" eb="6">
      <t>メイ</t>
    </rPh>
    <phoneticPr fontId="13"/>
  </si>
  <si>
    <t xml:space="preserve"> </t>
    <phoneticPr fontId="13"/>
  </si>
  <si>
    <t>住   所</t>
    <rPh sb="0" eb="1">
      <t>ジュウ</t>
    </rPh>
    <rPh sb="4" eb="5">
      <t>トコロ</t>
    </rPh>
    <phoneticPr fontId="13"/>
  </si>
  <si>
    <t>(自宅）</t>
    <rPh sb="1" eb="3">
      <t>ジタク</t>
    </rPh>
    <phoneticPr fontId="13"/>
  </si>
  <si>
    <t>期間</t>
    <rPh sb="0" eb="2">
      <t>キカン</t>
    </rPh>
    <phoneticPr fontId="13"/>
  </si>
  <si>
    <t>勤務先</t>
    <rPh sb="0" eb="3">
      <t>キンムサキ</t>
    </rPh>
    <phoneticPr fontId="13"/>
  </si>
  <si>
    <t>職務に関する資格</t>
    <rPh sb="0" eb="2">
      <t>ショクム</t>
    </rPh>
    <rPh sb="3" eb="4">
      <t>カン</t>
    </rPh>
    <rPh sb="6" eb="8">
      <t>シカク</t>
    </rPh>
    <phoneticPr fontId="13"/>
  </si>
  <si>
    <t>備考（研修等の受講の状況等）</t>
    <rPh sb="0" eb="2">
      <t>ビコウ</t>
    </rPh>
    <rPh sb="3" eb="5">
      <t>ケンシュウ</t>
    </rPh>
    <rPh sb="5" eb="6">
      <t>ナド</t>
    </rPh>
    <rPh sb="7" eb="9">
      <t>ジュコウ</t>
    </rPh>
    <rPh sb="10" eb="12">
      <t>ジョウキョウ</t>
    </rPh>
    <rPh sb="12" eb="13">
      <t>ナド</t>
    </rPh>
    <phoneticPr fontId="13"/>
  </si>
  <si>
    <t>（ふりがな）</t>
    <phoneticPr fontId="13"/>
  </si>
  <si>
    <t>TEL</t>
    <phoneticPr fontId="13"/>
  </si>
  <si>
    <t>協力医療機関との契約の内容</t>
    <rPh sb="0" eb="2">
      <t>キョウリョク</t>
    </rPh>
    <rPh sb="2" eb="4">
      <t>イリョウ</t>
    </rPh>
    <rPh sb="4" eb="6">
      <t>キカン</t>
    </rPh>
    <rPh sb="8" eb="10">
      <t>ケイヤク</t>
    </rPh>
    <rPh sb="11" eb="13">
      <t>ナイヨウ</t>
    </rPh>
    <phoneticPr fontId="13"/>
  </si>
  <si>
    <t>協力医療機関の名称</t>
    <rPh sb="0" eb="2">
      <t>キョウリョク</t>
    </rPh>
    <rPh sb="2" eb="4">
      <t>イリョウ</t>
    </rPh>
    <rPh sb="4" eb="6">
      <t>キカン</t>
    </rPh>
    <rPh sb="7" eb="9">
      <t>メイショウ</t>
    </rPh>
    <phoneticPr fontId="13"/>
  </si>
  <si>
    <t>診療科目</t>
    <rPh sb="0" eb="2">
      <t>シンリョウ</t>
    </rPh>
    <rPh sb="2" eb="4">
      <t>カモク</t>
    </rPh>
    <phoneticPr fontId="13"/>
  </si>
  <si>
    <t>事業所・施設からの距離</t>
    <rPh sb="0" eb="3">
      <t>ジギョウショ</t>
    </rPh>
    <rPh sb="4" eb="6">
      <t>シセツ</t>
    </rPh>
    <rPh sb="9" eb="11">
      <t>キョリ</t>
    </rPh>
    <phoneticPr fontId="13"/>
  </si>
  <si>
    <t>km</t>
    <phoneticPr fontId="13"/>
  </si>
  <si>
    <t>（徒歩　　分　　車　　　分）</t>
    <rPh sb="1" eb="3">
      <t>トホ</t>
    </rPh>
    <rPh sb="5" eb="6">
      <t>フン</t>
    </rPh>
    <rPh sb="8" eb="9">
      <t>クルマ</t>
    </rPh>
    <rPh sb="12" eb="13">
      <t>フン</t>
    </rPh>
    <phoneticPr fontId="13"/>
  </si>
  <si>
    <t>契約の内容</t>
    <rPh sb="0" eb="2">
      <t>ケイヤク</t>
    </rPh>
    <rPh sb="3" eb="5">
      <t>ナイヨウ</t>
    </rPh>
    <phoneticPr fontId="13"/>
  </si>
  <si>
    <t xml:space="preserve"> </t>
    <phoneticPr fontId="13"/>
  </si>
  <si>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3"/>
  </si>
  <si>
    <t>参考様式10</t>
    <rPh sb="0" eb="2">
      <t>サンコウ</t>
    </rPh>
    <rPh sb="2" eb="4">
      <t>ヨウシキ</t>
    </rPh>
    <phoneticPr fontId="13"/>
  </si>
  <si>
    <t>連携及び支援を受ける施設の名称</t>
    <rPh sb="0" eb="2">
      <t>レンケイ</t>
    </rPh>
    <rPh sb="2" eb="3">
      <t>オヨ</t>
    </rPh>
    <rPh sb="4" eb="6">
      <t>シエン</t>
    </rPh>
    <rPh sb="7" eb="8">
      <t>ウ</t>
    </rPh>
    <rPh sb="10" eb="12">
      <t>シセツ</t>
    </rPh>
    <rPh sb="13" eb="15">
      <t>メイショウ</t>
    </rPh>
    <phoneticPr fontId="13"/>
  </si>
  <si>
    <t>連携支援の概要</t>
    <rPh sb="0" eb="2">
      <t>レンケイ</t>
    </rPh>
    <rPh sb="2" eb="4">
      <t>シエン</t>
    </rPh>
    <rPh sb="5" eb="7">
      <t>ガイヨウ</t>
    </rPh>
    <phoneticPr fontId="13"/>
  </si>
  <si>
    <t xml:space="preserve"> </t>
    <phoneticPr fontId="13"/>
  </si>
  <si>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3"/>
  </si>
  <si>
    <t>名称</t>
    <rPh sb="0" eb="2">
      <t>メイショウ</t>
    </rPh>
    <phoneticPr fontId="13"/>
  </si>
  <si>
    <t>所在地</t>
    <rPh sb="0" eb="3">
      <t>ショザイチ</t>
    </rPh>
    <phoneticPr fontId="13"/>
  </si>
  <si>
    <t>電話番号</t>
    <rPh sb="0" eb="2">
      <t>デンワ</t>
    </rPh>
    <rPh sb="2" eb="4">
      <t>バンゴウ</t>
    </rPh>
    <phoneticPr fontId="13"/>
  </si>
  <si>
    <t>事業所名</t>
    <rPh sb="0" eb="3">
      <t>ジギョウショ</t>
    </rPh>
    <rPh sb="3" eb="4">
      <t>メイ</t>
    </rPh>
    <phoneticPr fontId="13"/>
  </si>
  <si>
    <t>印</t>
    <rPh sb="0" eb="1">
      <t>イン</t>
    </rPh>
    <phoneticPr fontId="13"/>
  </si>
  <si>
    <t>事業所の名称</t>
    <rPh sb="0" eb="3">
      <t>ジギョウショ</t>
    </rPh>
    <rPh sb="4" eb="6">
      <t>メイショウ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</si>
  <si>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</si>
  <si>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</si>
  <si>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生年月日</t>
    <rPh sb="0" eb="2">
      <t>セイネン</t>
    </rPh>
    <rPh sb="2" eb="4">
      <t>ガッピ</t>
    </rPh>
    <phoneticPr fontId="13"/>
  </si>
  <si>
    <t>サービスの種類</t>
    <rPh sb="5" eb="7">
      <t>シュルイ</t>
    </rPh>
    <phoneticPr fontId="13"/>
  </si>
  <si>
    <t>職務内容</t>
    <rPh sb="0" eb="2">
      <t>ショクム</t>
    </rPh>
    <rPh sb="2" eb="4">
      <t>ナイヨウ</t>
    </rPh>
    <phoneticPr fontId="13"/>
  </si>
  <si>
    <t>資格の種類</t>
    <rPh sb="0" eb="2">
      <t>シカク</t>
    </rPh>
    <rPh sb="3" eb="5">
      <t>シュルイ</t>
    </rPh>
    <phoneticPr fontId="13"/>
  </si>
  <si>
    <t>資格取得年月日</t>
    <rPh sb="0" eb="2">
      <t>シカク</t>
    </rPh>
    <rPh sb="2" eb="4">
      <t>シュトク</t>
    </rPh>
    <rPh sb="4" eb="7">
      <t>ネンガッピ</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</si>
  <si>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</si>
  <si>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</si>
  <si>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</si>
  <si>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</si>
  <si>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</si>
  <si>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合計</t>
    <rPh sb="0" eb="2">
      <t>ゴウケイ</t>
    </rPh>
    <phoneticPr fontId="1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</si>
  <si>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13"/>
  </si>
  <si>
    <t>法律の名称</t>
    <rPh sb="0" eb="2">
      <t>ホウリツ</t>
    </rPh>
    <rPh sb="3" eb="5">
      <t>メイショウ</t>
    </rPh>
    <phoneticPr fontId="13"/>
  </si>
  <si>
    <t>事業所・施設名称</t>
    <rPh sb="0" eb="3">
      <t>ジギョウショ</t>
    </rPh>
    <rPh sb="4" eb="6">
      <t>シセツ</t>
    </rPh>
    <rPh sb="6" eb="7">
      <t>メイ</t>
    </rPh>
    <rPh sb="7" eb="8">
      <t>ショウ</t>
    </rPh>
    <phoneticPr fontId="13"/>
  </si>
  <si>
    <t>指定年月日</t>
    <rPh sb="0" eb="2">
      <t>シテイ</t>
    </rPh>
    <rPh sb="2" eb="5">
      <t>ネンガッピ</t>
    </rPh>
    <phoneticPr fontId="13"/>
  </si>
  <si>
    <t>指定事業所番号</t>
    <rPh sb="0" eb="2">
      <t>シテイ</t>
    </rPh>
    <rPh sb="2" eb="5">
      <t>ジギョウショ</t>
    </rPh>
    <rPh sb="5" eb="7">
      <t>バンゴウ</t>
    </rPh>
    <phoneticPr fontId="13"/>
  </si>
  <si>
    <t>（〒　　-　　　）</t>
    <phoneticPr fontId="13"/>
  </si>
  <si>
    <t>４</t>
    <phoneticPr fontId="1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</si>
  <si>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3"/>
  </si>
  <si>
    <t>2</t>
    <phoneticPr fontId="1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</si>
  <si>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3"/>
  </si>
  <si>
    <t>上記のうち業務に従事した日数</t>
    <rPh sb="0" eb="2">
      <t>ジョウキ</t>
    </rPh>
    <rPh sb="5" eb="7">
      <t>ギョウム</t>
    </rPh>
    <rPh sb="8" eb="10">
      <t>ジュウジ</t>
    </rPh>
    <rPh sb="12" eb="14">
      <t>ニッスウ</t>
    </rPh>
    <phoneticPr fontId="13"/>
  </si>
  <si>
    <t>日</t>
    <rPh sb="0" eb="1">
      <t>ニチ</t>
    </rPh>
    <phoneticPr fontId="13"/>
  </si>
  <si>
    <t>５</t>
    <phoneticPr fontId="13"/>
  </si>
  <si>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3"/>
  </si>
  <si>
    <t>療養介護</t>
    <rPh sb="0" eb="2">
      <t>リョウヨウ</t>
    </rPh>
    <rPh sb="2" eb="4">
      <t>カイゴ</t>
    </rPh>
    <phoneticPr fontId="13"/>
  </si>
  <si>
    <t>神奈川県知事 様</t>
    <rPh sb="0" eb="3">
      <t>カナガワ</t>
    </rPh>
    <rPh sb="3" eb="6">
      <t>ケンチジ</t>
    </rPh>
    <rPh sb="7" eb="8">
      <t>サマ</t>
    </rPh>
    <phoneticPr fontId="32"/>
  </si>
  <si>
    <t>指定障害福祉サービス事業所管理者誓約書</t>
  </si>
  <si>
    <t>神奈川県知事　様</t>
  </si>
  <si>
    <t>■指定居宅介護事業所の場合</t>
  </si>
  <si>
    <t>（管理者及びサービス提供責任者の責務）</t>
  </si>
  <si>
    <t>■指定居宅介護事業所以外の指定障害福祉サービス事業所の場合</t>
  </si>
  <si>
    <t>（管理者の責務）</t>
  </si>
  <si>
    <t>指定障害者支援施設等管理者誓約書</t>
  </si>
  <si>
    <t xml:space="preserve">  　</t>
  </si>
  <si>
    <t>（管理者による管理等）</t>
  </si>
  <si>
    <t>（第１項 略）</t>
  </si>
  <si>
    <r>
      <t xml:space="preserve">                            </t>
    </r>
    <r>
      <rPr>
        <sz val="10.5"/>
        <color indexed="8"/>
        <rFont val="ＭＳ 明朝"/>
        <family val="1"/>
        <charset val="128"/>
      </rPr>
      <t>　</t>
    </r>
  </si>
  <si>
    <t>参考様式５</t>
    <rPh sb="0" eb="2">
      <t>サンコウ</t>
    </rPh>
    <rPh sb="2" eb="4">
      <t>ヨウシキ</t>
    </rPh>
    <phoneticPr fontId="13"/>
  </si>
  <si>
    <t>別紙１</t>
    <rPh sb="0" eb="2">
      <t>ベッシ</t>
    </rPh>
    <phoneticPr fontId="13"/>
  </si>
  <si>
    <t>指定地域移行支援従事者</t>
    <rPh sb="0" eb="2">
      <t>シテイ</t>
    </rPh>
    <rPh sb="2" eb="4">
      <t>チイキ</t>
    </rPh>
    <rPh sb="4" eb="6">
      <t>イコウ</t>
    </rPh>
    <rPh sb="6" eb="8">
      <t>シエン</t>
    </rPh>
    <rPh sb="8" eb="11">
      <t>ジュウジシャ</t>
    </rPh>
    <phoneticPr fontId="13"/>
  </si>
  <si>
    <t>指定地域定着支援従事者</t>
    <rPh sb="0" eb="2">
      <t>シテイ</t>
    </rPh>
    <rPh sb="2" eb="4">
      <t>チイキ</t>
    </rPh>
    <rPh sb="4" eb="6">
      <t>テイチャク</t>
    </rPh>
    <rPh sb="6" eb="8">
      <t>シエン</t>
    </rPh>
    <rPh sb="8" eb="11">
      <t>ジュウジシャ</t>
    </rPh>
    <phoneticPr fontId="13"/>
  </si>
  <si>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3"/>
  </si>
  <si>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3"/>
  </si>
  <si>
    <t>１．</t>
    <phoneticPr fontId="13"/>
  </si>
  <si>
    <t>見込証明でない場合は、表題の（見込）を二重線で消すこと。</t>
    <phoneticPr fontId="13"/>
  </si>
  <si>
    <t>２．</t>
    <phoneticPr fontId="13"/>
  </si>
  <si>
    <t>施設又は事業所名欄には、知的障害者更生施設等の種別も記入すること。</t>
    <phoneticPr fontId="13"/>
  </si>
  <si>
    <t>３．</t>
    <phoneticPr fontId="1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</si>
  <si>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3"/>
  </si>
  <si>
    <t>４．</t>
    <phoneticPr fontId="13"/>
  </si>
  <si>
    <t>関係機関との協力体制</t>
    <rPh sb="0" eb="2">
      <t>カンケイ</t>
    </rPh>
    <rPh sb="2" eb="4">
      <t>キカン</t>
    </rPh>
    <rPh sb="6" eb="8">
      <t>キョウリョク</t>
    </rPh>
    <rPh sb="8" eb="10">
      <t>タイセイ</t>
    </rPh>
    <phoneticPr fontId="13"/>
  </si>
  <si>
    <t>関係機関の名称</t>
    <rPh sb="0" eb="2">
      <t>カンケイ</t>
    </rPh>
    <rPh sb="2" eb="4">
      <t>キカン</t>
    </rPh>
    <rPh sb="5" eb="7">
      <t>メイショウ</t>
    </rPh>
    <phoneticPr fontId="13"/>
  </si>
  <si>
    <t>電話番号</t>
    <rPh sb="0" eb="2">
      <t>でんわ</t>
    </rPh>
    <rPh sb="2" eb="4">
      <t>ばんごう</t>
    </rPh>
    <phoneticPr fontId="13" type="Hiragana" alignment="distributed"/>
  </si>
  <si>
    <t>協力体制の内容</t>
    <rPh sb="0" eb="2">
      <t>キョウリョク</t>
    </rPh>
    <rPh sb="2" eb="4">
      <t>タイセイ</t>
    </rPh>
    <rPh sb="5" eb="7">
      <t>ナイヨウ</t>
    </rPh>
    <phoneticPr fontId="13"/>
  </si>
  <si>
    <t xml:space="preserve"> </t>
    <phoneticPr fontId="13"/>
  </si>
  <si>
    <t>備考</t>
    <rPh sb="0" eb="2">
      <t>びこう</t>
    </rPh>
    <phoneticPr fontId="13" type="Hiragana" alignment="distributed"/>
  </si>
  <si>
    <t>●</t>
    <phoneticPr fontId="13"/>
  </si>
  <si>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3"/>
  </si>
  <si>
    <t xml:space="preserve">●
</t>
    <phoneticPr fontId="13"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</si>
  <si>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3"/>
  </si>
  <si>
    <t>●</t>
    <phoneticPr fontId="13"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</si>
  <si>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3"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</si>
  <si>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13"/>
  </si>
  <si>
    <t>連絡体制の内容</t>
    <rPh sb="0" eb="2">
      <t>レンラク</t>
    </rPh>
    <rPh sb="2" eb="4">
      <t>タイセイ</t>
    </rPh>
    <rPh sb="5" eb="7">
      <t>ナイヨウ</t>
    </rPh>
    <phoneticPr fontId="13"/>
  </si>
  <si>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3"/>
  </si>
  <si>
    <t xml:space="preserve"> </t>
    <phoneticPr fontId="13"/>
  </si>
  <si>
    <t>参考様式９別紙</t>
    <rPh sb="0" eb="2">
      <t>さんこう</t>
    </rPh>
    <rPh sb="2" eb="4">
      <t>ようしき</t>
    </rPh>
    <rPh sb="5" eb="7">
      <t>べっし</t>
    </rPh>
    <phoneticPr fontId="13" type="Hiragana" alignment="distributed"/>
  </si>
  <si>
    <t>参考様式13</t>
    <rPh sb="0" eb="2">
      <t>サンコウ</t>
    </rPh>
    <rPh sb="2" eb="4">
      <t>ヨウシキ</t>
    </rPh>
    <phoneticPr fontId="13"/>
  </si>
  <si>
    <t xml:space="preserve">  一元的に行わなければならない。</t>
    <phoneticPr fontId="13"/>
  </si>
  <si>
    <r>
      <t>参考様式1</t>
    </r>
    <r>
      <rPr>
        <sz val="11"/>
        <rFont val="ＭＳ Ｐゴシック"/>
        <family val="3"/>
        <charset val="128"/>
      </rPr>
      <t>2</t>
    </r>
    <rPh sb="0" eb="2">
      <t>サンコウ</t>
    </rPh>
    <rPh sb="2" eb="4">
      <t>ヨウシキ</t>
    </rPh>
    <phoneticPr fontId="13"/>
  </si>
  <si>
    <t>＊第26条は、指定一般相談支援（地域定着支援）について準用されます。</t>
    <rPh sb="7" eb="9">
      <t>シテイ</t>
    </rPh>
    <rPh sb="9" eb="11">
      <t>イッパン</t>
    </rPh>
    <rPh sb="11" eb="13">
      <t>ソウダン</t>
    </rPh>
    <rPh sb="13" eb="15">
      <t>シエン</t>
    </rPh>
    <rPh sb="16" eb="18">
      <t>チイキ</t>
    </rPh>
    <rPh sb="20" eb="22">
      <t>シエン</t>
    </rPh>
    <phoneticPr fontId="13"/>
  </si>
  <si>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3"/>
  </si>
  <si>
    <r>
      <t xml:space="preserve">                            </t>
    </r>
    <r>
      <rPr>
        <sz val="10"/>
        <color indexed="8"/>
        <rFont val="ＭＳ 明朝"/>
        <family val="1"/>
        <charset val="128"/>
      </rPr>
      <t>　</t>
    </r>
  </si>
  <si>
    <t>指定障害福祉サービスの事業等の人員、設備及び運営に関する基準等を定める条例【抜粋】</t>
    <phoneticPr fontId="13"/>
  </si>
  <si>
    <t>第31条　指定居宅介護事業所の管理者は、当該指定居宅介護事業所の従業者及び業務の管理を</t>
    <phoneticPr fontId="13"/>
  </si>
  <si>
    <t xml:space="preserve">  自立訓練（生活訓練）、就労移行支援、就労継続支援Ａ型、就労継続支援Ｂ型、共同生活援助。</t>
    <phoneticPr fontId="13"/>
  </si>
  <si>
    <t>　「指定障害者支援施設の人員、設備及び運営に関する基準等を定める条例</t>
    <phoneticPr fontId="13"/>
  </si>
  <si>
    <t>第45条　</t>
    <phoneticPr fontId="13"/>
  </si>
  <si>
    <t>　「障害者の日常生活及び社会生活を総合的に支援するための法律に基づく指定地域相談支援の事業の人員及び運営に関する基準（平成24年３月13日厚生労働省令第27号）」の規定に従い、運営に関する基準を遵守し、当該指定一般相談支援事業所の管理者の責務を適正に果たすことを誓約します。　</t>
    <rPh sb="36" eb="38">
      <t>チイキ</t>
    </rPh>
    <rPh sb="101" eb="103">
      <t>トウガイ</t>
    </rPh>
    <rPh sb="105" eb="107">
      <t>イッパン</t>
    </rPh>
    <rPh sb="107" eb="109">
      <t>ソウダン</t>
    </rPh>
    <phoneticPr fontId="13"/>
  </si>
  <si>
    <t>　障害者の日常生活及び社会生活を総合的に支援するための法律に基づく指定地域相談支援の事業の人員及び運営に関する基準【抜粋】</t>
    <rPh sb="35" eb="37">
      <t>チイキ</t>
    </rPh>
    <rPh sb="37" eb="39">
      <t>ソウダン</t>
    </rPh>
    <rPh sb="39" eb="41">
      <t>シエン</t>
    </rPh>
    <phoneticPr fontId="13"/>
  </si>
  <si>
    <t>事業者名（開設法人名）</t>
    <phoneticPr fontId="13"/>
  </si>
  <si>
    <r>
      <rPr>
        <sz val="10.5"/>
        <color indexed="8"/>
        <rFont val="ＭＳ 明朝"/>
        <family val="1"/>
        <charset val="128"/>
      </rPr>
      <t xml:space="preserve">代表者氏名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3"/>
  </si>
  <si>
    <t>事業所名</t>
    <phoneticPr fontId="13"/>
  </si>
  <si>
    <r>
      <rPr>
        <sz val="10.5"/>
        <color indexed="8"/>
        <rFont val="ＭＳ 明朝"/>
        <family val="1"/>
        <charset val="128"/>
      </rPr>
      <t xml:space="preserve">管理者氏名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3"/>
  </si>
  <si>
    <t>事業者名（開設法人名）</t>
    <phoneticPr fontId="13"/>
  </si>
  <si>
    <r>
      <rPr>
        <sz val="10.5"/>
        <color indexed="8"/>
        <rFont val="ＭＳ 明朝"/>
        <family val="1"/>
        <charset val="128"/>
      </rPr>
      <t xml:space="preserve">代表者氏名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3"/>
  </si>
  <si>
    <t>施設名</t>
    <phoneticPr fontId="13"/>
  </si>
  <si>
    <r>
      <rPr>
        <sz val="10.5"/>
        <color indexed="8"/>
        <rFont val="ＭＳ 明朝"/>
        <family val="1"/>
        <charset val="128"/>
      </rPr>
      <t xml:space="preserve">管理者氏名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3"/>
  </si>
  <si>
    <t>感染症予防</t>
    <rPh sb="0" eb="3">
      <t>カンセンショウ</t>
    </rPh>
    <rPh sb="3" eb="5">
      <t>ヨボウ</t>
    </rPh>
    <phoneticPr fontId="13"/>
  </si>
  <si>
    <t>　生活介護、短期入所、重度障害者等包括支援、自立訓練（機能訓練）</t>
    <phoneticPr fontId="13"/>
  </si>
  <si>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3"/>
  </si>
  <si>
    <t>　神奈川県知事　様</t>
    <rPh sb="1" eb="5">
      <t>カナガワケン</t>
    </rPh>
    <rPh sb="5" eb="7">
      <t>チジ</t>
    </rPh>
    <rPh sb="8" eb="9">
      <t>サマ</t>
    </rPh>
    <phoneticPr fontId="13"/>
  </si>
  <si>
    <t>第26条　指定地域移行支援事業所の管理者は、指定地域移行支援従事者その他の従業者の管理、
　指定地域移行支援の利用の申込みに係る調整、業務の実施状況の把握その他の管理を一元的
　に行わなければならない。</t>
    <rPh sb="7" eb="9">
      <t>チイキ</t>
    </rPh>
    <rPh sb="9" eb="11">
      <t>イコウ</t>
    </rPh>
    <rPh sb="24" eb="26">
      <t>チイキ</t>
    </rPh>
    <rPh sb="26" eb="28">
      <t>イコウ</t>
    </rPh>
    <rPh sb="30" eb="32">
      <t>ジュウジ</t>
    </rPh>
    <rPh sb="32" eb="33">
      <t>シャ</t>
    </rPh>
    <rPh sb="35" eb="36">
      <t>タ</t>
    </rPh>
    <rPh sb="48" eb="50">
      <t>チイキ</t>
    </rPh>
    <rPh sb="50" eb="52">
      <t>イコウ</t>
    </rPh>
    <phoneticPr fontId="13"/>
  </si>
  <si>
    <t>２　指定障害者支援施設の管理者は、当該指定障害者支援施設の従業者及び業務の管理その他の管理を</t>
    <phoneticPr fontId="13"/>
  </si>
  <si>
    <t>＊第68条は、以下の指定障害福祉サービスの事業について準用されています。</t>
    <phoneticPr fontId="13"/>
  </si>
  <si>
    <t>＊第31条は、重度訪問介護、同行援護及び行動援護事業所に係る指定障害福祉サービスの事業について準用されています。</t>
    <phoneticPr fontId="13"/>
  </si>
  <si>
    <t>指定障害者支援施設の人員、設備及び運営に関する基準等を定める条例【抜粋】</t>
    <phoneticPr fontId="13"/>
  </si>
  <si>
    <t>２　指定地域移行支援事業所の管理者は、指定地域移行支援従事者にこの章の規定を遵守させ
　るため必要な指揮命令を行うものとする。</t>
    <rPh sb="4" eb="8">
      <t>チイキイコウ</t>
    </rPh>
    <rPh sb="8" eb="10">
      <t>シエン</t>
    </rPh>
    <rPh sb="19" eb="21">
      <t>シテイ</t>
    </rPh>
    <rPh sb="21" eb="23">
      <t>チイキ</t>
    </rPh>
    <rPh sb="23" eb="25">
      <t>イコウ</t>
    </rPh>
    <rPh sb="25" eb="27">
      <t>シエン</t>
    </rPh>
    <rPh sb="27" eb="29">
      <t>ジュウジ</t>
    </rPh>
    <rPh sb="29" eb="30">
      <t>モノ</t>
    </rPh>
    <phoneticPr fontId="13"/>
  </si>
  <si>
    <t>事業者名（開設法人名）</t>
    <phoneticPr fontId="13"/>
  </si>
  <si>
    <t>２　指定居宅介護事業所の管理者は、当該指定居宅介護事業所の従業者にこの節の規定を遵守</t>
    <rPh sb="35" eb="36">
      <t>セツ</t>
    </rPh>
    <phoneticPr fontId="13"/>
  </si>
  <si>
    <t xml:space="preserve">  させるため必要な指揮命令を行うものとする。</t>
    <phoneticPr fontId="13"/>
  </si>
  <si>
    <t>第68条　指定療養介護事業所の管理者は、当該指定療養介護事業所の従業者及び業務の管理</t>
    <phoneticPr fontId="13"/>
  </si>
  <si>
    <t xml:space="preserve">  その他の管理を一元的に行わなければならない。</t>
    <phoneticPr fontId="13"/>
  </si>
  <si>
    <t>２　指定療養介護事業所の管理者は、当該指定療養介護事業所の従業者にこの節の規定を遵守</t>
    <rPh sb="35" eb="36">
      <t>セツ</t>
    </rPh>
    <phoneticPr fontId="13"/>
  </si>
  <si>
    <t>　「指定障害福祉サービスの事業等の人員、設備及び運営に関する基準等を定める</t>
    <phoneticPr fontId="13"/>
  </si>
  <si>
    <t>条例（平成25年神奈川県条例第9号）」の規定に従い、運営に関する基準を遵守し、当指定</t>
    <phoneticPr fontId="13"/>
  </si>
  <si>
    <t>障害福祉サービス事業所の管理者の責務を適正に果たすことを誓約します。</t>
    <phoneticPr fontId="13"/>
  </si>
  <si>
    <t>（平成25年神奈川県条例第10号）」の規定に従い、運営に関する基準を遵守し、当</t>
    <phoneticPr fontId="13"/>
  </si>
  <si>
    <t>指定障害者支援施設の管理者の責務を適正に果たすことを誓約します。　</t>
    <phoneticPr fontId="13"/>
  </si>
  <si>
    <t>３　指定障害者支援施設の管理者は、当該指定障害者支援施設の従業者にこの節の規定を遵守させるた</t>
    <rPh sb="35" eb="36">
      <t>セツ</t>
    </rPh>
    <phoneticPr fontId="13"/>
  </si>
  <si>
    <t xml:space="preserve">  めに必要な指揮命令を行うものとする。</t>
    <phoneticPr fontId="13"/>
  </si>
  <si>
    <t>所　 在　 地</t>
    <rPh sb="0" eb="1">
      <t>ショ</t>
    </rPh>
    <rPh sb="3" eb="4">
      <t>ザイ</t>
    </rPh>
    <rPh sb="6" eb="7">
      <t>チ</t>
    </rPh>
    <phoneticPr fontId="13"/>
  </si>
  <si>
    <t>名　　　　称</t>
    <rPh sb="0" eb="1">
      <t>ナ</t>
    </rPh>
    <rPh sb="5" eb="6">
      <t>ショウ</t>
    </rPh>
    <phoneticPr fontId="13"/>
  </si>
  <si>
    <t>※　研修修了後、速やかに研修修了証の写しを提出してください。</t>
    <phoneticPr fontId="60"/>
  </si>
  <si>
    <t>※　１人目のサービス提供責任者は、常勤の者であることが必要です。</t>
    <phoneticPr fontId="60"/>
  </si>
  <si>
    <t>代表者役職名
氏　　　　名</t>
    <phoneticPr fontId="13"/>
  </si>
  <si>
    <t>区分</t>
    <phoneticPr fontId="60"/>
  </si>
  <si>
    <t>修了が必要な
研修</t>
    <phoneticPr fontId="60"/>
  </si>
  <si>
    <t>氏名</t>
    <phoneticPr fontId="60"/>
  </si>
  <si>
    <t>常勤・非常勤の別</t>
    <phoneticPr fontId="60"/>
  </si>
  <si>
    <t>備考</t>
    <phoneticPr fontId="60"/>
  </si>
  <si>
    <t>サービス提供責任者</t>
    <phoneticPr fontId="60"/>
  </si>
  <si>
    <t>新規指定申請書確認表　　</t>
    <rPh sb="0" eb="2">
      <t>シンキ</t>
    </rPh>
    <rPh sb="2" eb="4">
      <t>シテイ</t>
    </rPh>
    <rPh sb="4" eb="7">
      <t>シンセイショ</t>
    </rPh>
    <rPh sb="7" eb="9">
      <t>カクニン</t>
    </rPh>
    <rPh sb="9" eb="10">
      <t>ヒョウ</t>
    </rPh>
    <phoneticPr fontId="60"/>
  </si>
  <si>
    <t>法人名</t>
    <rPh sb="0" eb="2">
      <t>ホウジン</t>
    </rPh>
    <rPh sb="2" eb="3">
      <t>メイ</t>
    </rPh>
    <phoneticPr fontId="60"/>
  </si>
  <si>
    <t>事業所名</t>
    <rPh sb="0" eb="2">
      <t>ジギョウ</t>
    </rPh>
    <rPh sb="2" eb="3">
      <t>ショ</t>
    </rPh>
    <rPh sb="3" eb="4">
      <t>メイ</t>
    </rPh>
    <phoneticPr fontId="60"/>
  </si>
  <si>
    <t>確認者名</t>
    <rPh sb="0" eb="2">
      <t>カクニン</t>
    </rPh>
    <rPh sb="2" eb="3">
      <t>シャ</t>
    </rPh>
    <rPh sb="3" eb="4">
      <t>メイ</t>
    </rPh>
    <phoneticPr fontId="60"/>
  </si>
  <si>
    <t>様式名等</t>
    <rPh sb="0" eb="2">
      <t>ヨウシキ</t>
    </rPh>
    <rPh sb="2" eb="3">
      <t>メイ</t>
    </rPh>
    <rPh sb="3" eb="4">
      <t>ナド</t>
    </rPh>
    <phoneticPr fontId="60"/>
  </si>
  <si>
    <t>大項目</t>
    <rPh sb="0" eb="1">
      <t>ダイ</t>
    </rPh>
    <rPh sb="1" eb="3">
      <t>コウモク</t>
    </rPh>
    <phoneticPr fontId="60"/>
  </si>
  <si>
    <t>小項目</t>
    <rPh sb="0" eb="1">
      <t>ショウ</t>
    </rPh>
    <rPh sb="1" eb="3">
      <t>コウモク</t>
    </rPh>
    <phoneticPr fontId="60"/>
  </si>
  <si>
    <t>記載時の留意事項</t>
    <rPh sb="0" eb="2">
      <t>キサイ</t>
    </rPh>
    <rPh sb="2" eb="3">
      <t>ジ</t>
    </rPh>
    <rPh sb="4" eb="6">
      <t>リュウイ</t>
    </rPh>
    <rPh sb="6" eb="8">
      <t>ジコウ</t>
    </rPh>
    <phoneticPr fontId="60"/>
  </si>
  <si>
    <t>確認欄</t>
    <rPh sb="0" eb="2">
      <t>カクニン</t>
    </rPh>
    <rPh sb="2" eb="3">
      <t>ラン</t>
    </rPh>
    <phoneticPr fontId="60"/>
  </si>
  <si>
    <t>様式第１号　指定申請書</t>
    <rPh sb="0" eb="2">
      <t>ヨウシキ</t>
    </rPh>
    <rPh sb="2" eb="3">
      <t>ダイ</t>
    </rPh>
    <rPh sb="4" eb="5">
      <t>ゴウ</t>
    </rPh>
    <rPh sb="6" eb="8">
      <t>シテイ</t>
    </rPh>
    <rPh sb="8" eb="11">
      <t>シンセイショ</t>
    </rPh>
    <phoneticPr fontId="60"/>
  </si>
  <si>
    <t>日付けは提出日になっていますか？</t>
    <rPh sb="0" eb="1">
      <t>ヒ</t>
    </rPh>
    <rPh sb="1" eb="2">
      <t>ヅ</t>
    </rPh>
    <rPh sb="4" eb="6">
      <t>テイシュツ</t>
    </rPh>
    <rPh sb="6" eb="7">
      <t>ビ</t>
    </rPh>
    <phoneticPr fontId="60"/>
  </si>
  <si>
    <t>申請者（設置者）</t>
    <rPh sb="0" eb="3">
      <t>シンセイシャ</t>
    </rPh>
    <rPh sb="4" eb="7">
      <t>セッチシャ</t>
    </rPh>
    <phoneticPr fontId="60"/>
  </si>
  <si>
    <t>名称及び主たる事務所の所在地</t>
    <rPh sb="0" eb="2">
      <t>メイショウ</t>
    </rPh>
    <rPh sb="2" eb="3">
      <t>オヨ</t>
    </rPh>
    <rPh sb="4" eb="5">
      <t>シュ</t>
    </rPh>
    <rPh sb="7" eb="9">
      <t>ジム</t>
    </rPh>
    <rPh sb="9" eb="10">
      <t>ショ</t>
    </rPh>
    <rPh sb="11" eb="14">
      <t>ショザイチ</t>
    </rPh>
    <phoneticPr fontId="60"/>
  </si>
  <si>
    <t>指定を受けようとする事業所・施設の種類</t>
    <rPh sb="0" eb="2">
      <t>シテイ</t>
    </rPh>
    <rPh sb="3" eb="4">
      <t>ウ</t>
    </rPh>
    <rPh sb="10" eb="12">
      <t>ジギョウ</t>
    </rPh>
    <rPh sb="12" eb="13">
      <t>ショ</t>
    </rPh>
    <rPh sb="14" eb="16">
      <t>シセツ</t>
    </rPh>
    <rPh sb="17" eb="19">
      <t>シュルイ</t>
    </rPh>
    <phoneticPr fontId="60"/>
  </si>
  <si>
    <t>名称及び事業所（施設）の所在地</t>
    <rPh sb="0" eb="2">
      <t>メイショウ</t>
    </rPh>
    <rPh sb="2" eb="3">
      <t>オヨ</t>
    </rPh>
    <rPh sb="4" eb="6">
      <t>ジギョウ</t>
    </rPh>
    <rPh sb="6" eb="7">
      <t>ショ</t>
    </rPh>
    <rPh sb="8" eb="10">
      <t>シセツ</t>
    </rPh>
    <rPh sb="12" eb="15">
      <t>ショザイチ</t>
    </rPh>
    <phoneticPr fontId="60"/>
  </si>
  <si>
    <t>主たる事業所名称</t>
    <rPh sb="0" eb="1">
      <t>シュ</t>
    </rPh>
    <rPh sb="3" eb="5">
      <t>ジギョウ</t>
    </rPh>
    <rPh sb="5" eb="6">
      <t>ショ</t>
    </rPh>
    <rPh sb="6" eb="8">
      <t>メイショウ</t>
    </rPh>
    <phoneticPr fontId="60"/>
  </si>
  <si>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60"/>
  </si>
  <si>
    <t>口座振込（変更）依頼書</t>
    <rPh sb="0" eb="2">
      <t>コウザ</t>
    </rPh>
    <rPh sb="2" eb="4">
      <t>フリコミ</t>
    </rPh>
    <rPh sb="5" eb="7">
      <t>ヘンコウ</t>
    </rPh>
    <rPh sb="8" eb="11">
      <t>イライショ</t>
    </rPh>
    <phoneticPr fontId="60"/>
  </si>
  <si>
    <t>振込先</t>
    <rPh sb="0" eb="2">
      <t>フリコミ</t>
    </rPh>
    <rPh sb="2" eb="3">
      <t>サキ</t>
    </rPh>
    <phoneticPr fontId="60"/>
  </si>
  <si>
    <t>振込先は正確に記載されていますか（通帳の写し等と突合）？</t>
    <rPh sb="0" eb="2">
      <t>フリコミ</t>
    </rPh>
    <rPh sb="2" eb="3">
      <t>サキ</t>
    </rPh>
    <rPh sb="4" eb="6">
      <t>セイカク</t>
    </rPh>
    <rPh sb="7" eb="9">
      <t>キサイ</t>
    </rPh>
    <rPh sb="17" eb="19">
      <t>ツウチョウ</t>
    </rPh>
    <rPh sb="20" eb="21">
      <t>ウツ</t>
    </rPh>
    <rPh sb="22" eb="23">
      <t>ナド</t>
    </rPh>
    <rPh sb="24" eb="26">
      <t>トツゴウ</t>
    </rPh>
    <phoneticPr fontId="60"/>
  </si>
  <si>
    <t>委任状</t>
    <rPh sb="0" eb="3">
      <t>イニンジョウ</t>
    </rPh>
    <phoneticPr fontId="60"/>
  </si>
  <si>
    <t>申請者と口座名義人が異なる場合は、申請者による委任を行っていますか？
※異なる場合だけ右欄にチェックしてください。</t>
    <rPh sb="0" eb="3">
      <t>シンセイシャ</t>
    </rPh>
    <rPh sb="4" eb="6">
      <t>コウザ</t>
    </rPh>
    <rPh sb="6" eb="8">
      <t>メイギ</t>
    </rPh>
    <rPh sb="8" eb="9">
      <t>ニン</t>
    </rPh>
    <rPh sb="10" eb="11">
      <t>コト</t>
    </rPh>
    <rPh sb="13" eb="15">
      <t>バアイ</t>
    </rPh>
    <rPh sb="17" eb="20">
      <t>シンセイシャ</t>
    </rPh>
    <rPh sb="23" eb="25">
      <t>イニン</t>
    </rPh>
    <rPh sb="26" eb="27">
      <t>オコナ</t>
    </rPh>
    <rPh sb="36" eb="37">
      <t>コト</t>
    </rPh>
    <rPh sb="39" eb="41">
      <t>バアイ</t>
    </rPh>
    <rPh sb="43" eb="44">
      <t>ミギ</t>
    </rPh>
    <rPh sb="44" eb="45">
      <t>ラン</t>
    </rPh>
    <phoneticPr fontId="60"/>
  </si>
  <si>
    <t>各付表</t>
    <rPh sb="0" eb="1">
      <t>カク</t>
    </rPh>
    <rPh sb="1" eb="3">
      <t>フヒョウ</t>
    </rPh>
    <phoneticPr fontId="60"/>
  </si>
  <si>
    <t>管理者・サービス管理責任者</t>
    <rPh sb="0" eb="3">
      <t>カンリシャ</t>
    </rPh>
    <rPh sb="8" eb="10">
      <t>カンリ</t>
    </rPh>
    <rPh sb="10" eb="12">
      <t>セキニン</t>
    </rPh>
    <rPh sb="12" eb="13">
      <t>シャ</t>
    </rPh>
    <phoneticPr fontId="60"/>
  </si>
  <si>
    <t>従業者の職種・員数</t>
    <rPh sb="0" eb="3">
      <t>ジュウギョウシャ</t>
    </rPh>
    <rPh sb="4" eb="6">
      <t>ショクシュ</t>
    </rPh>
    <rPh sb="7" eb="9">
      <t>インスウ</t>
    </rPh>
    <phoneticPr fontId="60"/>
  </si>
  <si>
    <t>営業日</t>
    <rPh sb="0" eb="3">
      <t>エイギョウビ</t>
    </rPh>
    <phoneticPr fontId="60"/>
  </si>
  <si>
    <t>営業時間</t>
    <rPh sb="0" eb="2">
      <t>エイギョウ</t>
    </rPh>
    <rPh sb="2" eb="4">
      <t>ジカン</t>
    </rPh>
    <phoneticPr fontId="60"/>
  </si>
  <si>
    <t>主たる対象者は「運営規程」と相違ないですか？</t>
    <phoneticPr fontId="60"/>
  </si>
  <si>
    <t>チェック項目にチェックを入れていますか？</t>
    <phoneticPr fontId="60"/>
  </si>
  <si>
    <t>利用料・その他費用</t>
    <rPh sb="0" eb="3">
      <t>リヨウリョウ</t>
    </rPh>
    <rPh sb="6" eb="7">
      <t>タ</t>
    </rPh>
    <rPh sb="7" eb="9">
      <t>ヒヨウ</t>
    </rPh>
    <phoneticPr fontId="60"/>
  </si>
  <si>
    <t>定員</t>
    <rPh sb="0" eb="2">
      <t>テイイン</t>
    </rPh>
    <phoneticPr fontId="60"/>
  </si>
  <si>
    <t>多機能型として実施する事業について全て記載していますか？</t>
    <rPh sb="0" eb="4">
      <t>タキノウガタ</t>
    </rPh>
    <rPh sb="7" eb="9">
      <t>ジッシ</t>
    </rPh>
    <rPh sb="11" eb="13">
      <t>ジギョウ</t>
    </rPh>
    <rPh sb="17" eb="18">
      <t>スベ</t>
    </rPh>
    <rPh sb="19" eb="21">
      <t>キサイ</t>
    </rPh>
    <phoneticPr fontId="60"/>
  </si>
  <si>
    <t>申請に係る事業所</t>
    <rPh sb="0" eb="2">
      <t>シンセイ</t>
    </rPh>
    <rPh sb="3" eb="4">
      <t>カカ</t>
    </rPh>
    <rPh sb="5" eb="7">
      <t>ジギョウ</t>
    </rPh>
    <rPh sb="7" eb="8">
      <t>ショ</t>
    </rPh>
    <phoneticPr fontId="60"/>
  </si>
  <si>
    <t>申請する事業所についての記載となっていますか？</t>
    <rPh sb="0" eb="2">
      <t>シンセイ</t>
    </rPh>
    <rPh sb="4" eb="7">
      <t>ジギョウショ</t>
    </rPh>
    <rPh sb="12" eb="14">
      <t>キサイ</t>
    </rPh>
    <phoneticPr fontId="60"/>
  </si>
  <si>
    <t>多機能型の他の事業所</t>
    <rPh sb="0" eb="4">
      <t>タキノウガタ</t>
    </rPh>
    <rPh sb="5" eb="6">
      <t>ホカ</t>
    </rPh>
    <rPh sb="7" eb="9">
      <t>ジギョウ</t>
    </rPh>
    <rPh sb="9" eb="10">
      <t>ショ</t>
    </rPh>
    <phoneticPr fontId="60"/>
  </si>
  <si>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60"/>
  </si>
  <si>
    <t>管理者・サービス管理責任者の氏名や住所等は記載されていますか？</t>
    <rPh sb="0" eb="3">
      <t>カンリシャ</t>
    </rPh>
    <rPh sb="8" eb="10">
      <t>カンリ</t>
    </rPh>
    <rPh sb="10" eb="12">
      <t>セキニン</t>
    </rPh>
    <rPh sb="12" eb="13">
      <t>シャ</t>
    </rPh>
    <rPh sb="14" eb="16">
      <t>シメイ</t>
    </rPh>
    <rPh sb="17" eb="19">
      <t>ジュウショ</t>
    </rPh>
    <rPh sb="19" eb="20">
      <t>ナド</t>
    </rPh>
    <rPh sb="21" eb="23">
      <t>キサイ</t>
    </rPh>
    <phoneticPr fontId="60"/>
  </si>
  <si>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60"/>
  </si>
  <si>
    <t>従業者の職種で記載されている以外の従業員が配置されている場合、「その他の従業員」の欄に記載していますか？</t>
    <rPh sb="0" eb="3">
      <t>ジュウギョウシャ</t>
    </rPh>
    <rPh sb="4" eb="6">
      <t>ショクシュ</t>
    </rPh>
    <rPh sb="7" eb="9">
      <t>キサイ</t>
    </rPh>
    <rPh sb="14" eb="16">
      <t>イガイ</t>
    </rPh>
    <rPh sb="17" eb="20">
      <t>ジュウギョウイン</t>
    </rPh>
    <rPh sb="21" eb="23">
      <t>ハイチ</t>
    </rPh>
    <rPh sb="28" eb="30">
      <t>バアイ</t>
    </rPh>
    <rPh sb="34" eb="35">
      <t>ホカ</t>
    </rPh>
    <rPh sb="36" eb="39">
      <t>ジュウギョウイン</t>
    </rPh>
    <rPh sb="41" eb="42">
      <t>ラン</t>
    </rPh>
    <rPh sb="43" eb="45">
      <t>キサイ</t>
    </rPh>
    <phoneticPr fontId="60"/>
  </si>
  <si>
    <t>職種</t>
    <rPh sb="0" eb="2">
      <t>ショクシュ</t>
    </rPh>
    <phoneticPr fontId="60"/>
  </si>
  <si>
    <t>「職種」の欄で管理者以外は直接サービス提供職員に係る職種が記載されていますか？</t>
    <rPh sb="1" eb="3">
      <t>ショクシュ</t>
    </rPh>
    <rPh sb="5" eb="6">
      <t>ラン</t>
    </rPh>
    <rPh sb="7" eb="9">
      <t>カンリ</t>
    </rPh>
    <rPh sb="9" eb="10">
      <t>シャ</t>
    </rPh>
    <rPh sb="10" eb="12">
      <t>イガイ</t>
    </rPh>
    <rPh sb="13" eb="15">
      <t>チョクセツ</t>
    </rPh>
    <rPh sb="19" eb="21">
      <t>テイキョウ</t>
    </rPh>
    <rPh sb="21" eb="23">
      <t>ショクイン</t>
    </rPh>
    <rPh sb="24" eb="25">
      <t>カカ</t>
    </rPh>
    <rPh sb="26" eb="28">
      <t>ショクシュ</t>
    </rPh>
    <rPh sb="29" eb="31">
      <t>キサイ</t>
    </rPh>
    <phoneticPr fontId="60"/>
  </si>
  <si>
    <t>勤務形態</t>
    <rPh sb="0" eb="2">
      <t>キンム</t>
    </rPh>
    <rPh sb="2" eb="4">
      <t>ケイタイ</t>
    </rPh>
    <phoneticPr fontId="60"/>
  </si>
  <si>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60"/>
  </si>
  <si>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60"/>
  </si>
  <si>
    <t>勤務表の常勤専従の時間数と相違ないですか？</t>
    <rPh sb="0" eb="2">
      <t>キンム</t>
    </rPh>
    <rPh sb="2" eb="3">
      <t>ヒョウ</t>
    </rPh>
    <rPh sb="4" eb="6">
      <t>ジョウキン</t>
    </rPh>
    <rPh sb="6" eb="8">
      <t>センジュウ</t>
    </rPh>
    <rPh sb="9" eb="12">
      <t>ジカンスウ</t>
    </rPh>
    <rPh sb="13" eb="15">
      <t>ソウイ</t>
    </rPh>
    <phoneticPr fontId="60"/>
  </si>
  <si>
    <t>従業者の体制及び勤務形態一覧表</t>
    <phoneticPr fontId="60"/>
  </si>
  <si>
    <t>「職種」の欄で管理者・サービス管理責任者以外は直接サービス提供職員に係る職種が記載されていますか？</t>
    <rPh sb="1" eb="3">
      <t>ショクシュ</t>
    </rPh>
    <rPh sb="5" eb="6">
      <t>ラン</t>
    </rPh>
    <rPh sb="7" eb="10">
      <t>カンリシャ</t>
    </rPh>
    <rPh sb="15" eb="17">
      <t>カンリ</t>
    </rPh>
    <rPh sb="17" eb="19">
      <t>セキニン</t>
    </rPh>
    <rPh sb="19" eb="20">
      <t>シャ</t>
    </rPh>
    <rPh sb="20" eb="22">
      <t>イガイ</t>
    </rPh>
    <rPh sb="23" eb="25">
      <t>チョクセツ</t>
    </rPh>
    <rPh sb="29" eb="31">
      <t>テイキョウ</t>
    </rPh>
    <rPh sb="31" eb="33">
      <t>ショクイン</t>
    </rPh>
    <rPh sb="34" eb="35">
      <t>カカ</t>
    </rPh>
    <rPh sb="36" eb="38">
      <t>ショクシュ</t>
    </rPh>
    <rPh sb="39" eb="41">
      <t>キサイ</t>
    </rPh>
    <phoneticPr fontId="60"/>
  </si>
  <si>
    <t>サービス管理責任者①</t>
    <rPh sb="4" eb="6">
      <t>カンリ</t>
    </rPh>
    <rPh sb="6" eb="8">
      <t>セキニン</t>
    </rPh>
    <rPh sb="8" eb="9">
      <t>シャ</t>
    </rPh>
    <phoneticPr fontId="60"/>
  </si>
  <si>
    <t>サービス管理責任者は直接サービス提供職員と兼務していませんか？</t>
    <rPh sb="4" eb="6">
      <t>カンリ</t>
    </rPh>
    <rPh sb="6" eb="8">
      <t>セキニン</t>
    </rPh>
    <rPh sb="8" eb="9">
      <t>シャ</t>
    </rPh>
    <rPh sb="10" eb="12">
      <t>チョクセツ</t>
    </rPh>
    <rPh sb="16" eb="18">
      <t>テイキョウ</t>
    </rPh>
    <rPh sb="18" eb="20">
      <t>ショクイン</t>
    </rPh>
    <rPh sb="21" eb="23">
      <t>ケンム</t>
    </rPh>
    <phoneticPr fontId="60"/>
  </si>
  <si>
    <t>サービス管理責任者②</t>
    <rPh sb="4" eb="6">
      <t>カンリ</t>
    </rPh>
    <rPh sb="6" eb="8">
      <t>セキニン</t>
    </rPh>
    <rPh sb="8" eb="9">
      <t>シャ</t>
    </rPh>
    <phoneticPr fontId="60"/>
  </si>
  <si>
    <t>サービス管理責任者は常勤換算に含まれていませんか？</t>
    <rPh sb="4" eb="6">
      <t>カンリ</t>
    </rPh>
    <rPh sb="6" eb="8">
      <t>セキニン</t>
    </rPh>
    <rPh sb="8" eb="9">
      <t>シャ</t>
    </rPh>
    <rPh sb="10" eb="12">
      <t>ジョウキン</t>
    </rPh>
    <rPh sb="12" eb="14">
      <t>カンサン</t>
    </rPh>
    <rPh sb="15" eb="16">
      <t>フク</t>
    </rPh>
    <phoneticPr fontId="60"/>
  </si>
  <si>
    <t>直接支援以外の職員</t>
    <rPh sb="0" eb="2">
      <t>チョクセツ</t>
    </rPh>
    <rPh sb="2" eb="4">
      <t>シエン</t>
    </rPh>
    <rPh sb="4" eb="6">
      <t>イガイ</t>
    </rPh>
    <rPh sb="7" eb="9">
      <t>ショクイン</t>
    </rPh>
    <phoneticPr fontId="60"/>
  </si>
  <si>
    <t>運転手・事務員・調理員等の職員を常勤換算に含めていませんか？</t>
    <rPh sb="0" eb="3">
      <t>ウンテンシュ</t>
    </rPh>
    <rPh sb="4" eb="7">
      <t>ジムイン</t>
    </rPh>
    <rPh sb="8" eb="11">
      <t>チョウリイン</t>
    </rPh>
    <rPh sb="11" eb="12">
      <t>トウ</t>
    </rPh>
    <rPh sb="13" eb="15">
      <t>ショクイン</t>
    </rPh>
    <rPh sb="16" eb="18">
      <t>ジョウキン</t>
    </rPh>
    <rPh sb="18" eb="20">
      <t>カンサン</t>
    </rPh>
    <rPh sb="21" eb="22">
      <t>フク</t>
    </rPh>
    <phoneticPr fontId="60"/>
  </si>
  <si>
    <t>目標工賃達成指導員は常勤換算から抜いていますか？</t>
    <rPh sb="0" eb="2">
      <t>モクヒョウ</t>
    </rPh>
    <rPh sb="2" eb="4">
      <t>コウチン</t>
    </rPh>
    <rPh sb="4" eb="6">
      <t>タッセイ</t>
    </rPh>
    <rPh sb="6" eb="9">
      <t>シドウイン</t>
    </rPh>
    <rPh sb="10" eb="12">
      <t>ジョウキン</t>
    </rPh>
    <rPh sb="12" eb="14">
      <t>カンサン</t>
    </rPh>
    <rPh sb="16" eb="17">
      <t>ヌ</t>
    </rPh>
    <phoneticPr fontId="60"/>
  </si>
  <si>
    <t>定款、登記簿謄本</t>
    <rPh sb="0" eb="2">
      <t>テイカン</t>
    </rPh>
    <rPh sb="3" eb="6">
      <t>トウキボ</t>
    </rPh>
    <rPh sb="6" eb="8">
      <t>トウホン</t>
    </rPh>
    <phoneticPr fontId="60"/>
  </si>
  <si>
    <t>※営利法人や特定非営利活動法人の場合</t>
    <phoneticPr fontId="60"/>
  </si>
  <si>
    <t>「目的」又は「事業」に、「障害者の日常生活及び社会生活を総合的に支援するための法律に基づく障害福祉サービス事業」又は、「障害者の日常生活及び社会生活を総合的に支援するための法律に基づく一般相談支援事業」が明記されていますか？</t>
    <rPh sb="1" eb="3">
      <t>モクテキ</t>
    </rPh>
    <rPh sb="4" eb="5">
      <t>マタ</t>
    </rPh>
    <rPh sb="7" eb="9">
      <t>ジギョウ</t>
    </rPh>
    <rPh sb="13" eb="16">
      <t>ショウガイシャ</t>
    </rPh>
    <rPh sb="17" eb="19">
      <t>ニチジョウ</t>
    </rPh>
    <rPh sb="19" eb="21">
      <t>セイカツ</t>
    </rPh>
    <rPh sb="21" eb="22">
      <t>オヨ</t>
    </rPh>
    <rPh sb="23" eb="25">
      <t>シャカイ</t>
    </rPh>
    <rPh sb="25" eb="27">
      <t>セイカツ</t>
    </rPh>
    <rPh sb="28" eb="31">
      <t>ソウゴウテキ</t>
    </rPh>
    <rPh sb="32" eb="34">
      <t>シエン</t>
    </rPh>
    <rPh sb="39" eb="41">
      <t>ホウリツ</t>
    </rPh>
    <rPh sb="42" eb="43">
      <t>モト</t>
    </rPh>
    <rPh sb="45" eb="47">
      <t>ショウガイ</t>
    </rPh>
    <rPh sb="47" eb="49">
      <t>フクシ</t>
    </rPh>
    <rPh sb="53" eb="55">
      <t>ジギョウ</t>
    </rPh>
    <rPh sb="56" eb="57">
      <t>マタ</t>
    </rPh>
    <rPh sb="92" eb="94">
      <t>イッパン</t>
    </rPh>
    <rPh sb="94" eb="96">
      <t>ソウダン</t>
    </rPh>
    <rPh sb="96" eb="98">
      <t>シエン</t>
    </rPh>
    <rPh sb="98" eb="100">
      <t>ジギョウ</t>
    </rPh>
    <rPh sb="102" eb="104">
      <t>メイキ</t>
    </rPh>
    <phoneticPr fontId="60"/>
  </si>
  <si>
    <t>※法人等で申請までに定款又は寄付行為の変更手続きが終了していない場合</t>
    <rPh sb="1" eb="3">
      <t>ホウジン</t>
    </rPh>
    <rPh sb="3" eb="4">
      <t>トウ</t>
    </rPh>
    <rPh sb="5" eb="7">
      <t>シンセイ</t>
    </rPh>
    <rPh sb="10" eb="12">
      <t>テイカン</t>
    </rPh>
    <rPh sb="12" eb="13">
      <t>マタ</t>
    </rPh>
    <rPh sb="14" eb="16">
      <t>キフ</t>
    </rPh>
    <rPh sb="16" eb="18">
      <t>コウイ</t>
    </rPh>
    <rPh sb="19" eb="21">
      <t>ヘンコウ</t>
    </rPh>
    <rPh sb="21" eb="23">
      <t>テツヅ</t>
    </rPh>
    <rPh sb="25" eb="27">
      <t>シュウリョウ</t>
    </rPh>
    <rPh sb="32" eb="34">
      <t>バアイ</t>
    </rPh>
    <phoneticPr fontId="60"/>
  </si>
  <si>
    <t>変更認可前の定款等及び登記簿謄本（写しでも可）に加えて、当該事業を行う旨の内容が確認できる書類（理事会議事録等）は添付されていますか？</t>
    <rPh sb="0" eb="2">
      <t>ヘンコウ</t>
    </rPh>
    <rPh sb="2" eb="4">
      <t>ニンカ</t>
    </rPh>
    <rPh sb="4" eb="5">
      <t>マエ</t>
    </rPh>
    <rPh sb="6" eb="8">
      <t>テイカン</t>
    </rPh>
    <rPh sb="8" eb="9">
      <t>トウ</t>
    </rPh>
    <rPh sb="9" eb="10">
      <t>オヨ</t>
    </rPh>
    <rPh sb="11" eb="14">
      <t>トウキボ</t>
    </rPh>
    <rPh sb="14" eb="16">
      <t>トウホン</t>
    </rPh>
    <rPh sb="17" eb="18">
      <t>ウツ</t>
    </rPh>
    <rPh sb="21" eb="22">
      <t>カ</t>
    </rPh>
    <rPh sb="24" eb="25">
      <t>クワ</t>
    </rPh>
    <rPh sb="28" eb="30">
      <t>トウガイ</t>
    </rPh>
    <rPh sb="30" eb="32">
      <t>ジギョウ</t>
    </rPh>
    <rPh sb="33" eb="34">
      <t>オコナ</t>
    </rPh>
    <rPh sb="35" eb="36">
      <t>ムネ</t>
    </rPh>
    <rPh sb="37" eb="39">
      <t>ナイヨウ</t>
    </rPh>
    <rPh sb="40" eb="42">
      <t>カクニン</t>
    </rPh>
    <rPh sb="45" eb="47">
      <t>ショルイ</t>
    </rPh>
    <rPh sb="48" eb="50">
      <t>リジ</t>
    </rPh>
    <rPh sb="51" eb="54">
      <t>ギジロク</t>
    </rPh>
    <rPh sb="54" eb="55">
      <t>ナド</t>
    </rPh>
    <rPh sb="57" eb="59">
      <t>テンプ</t>
    </rPh>
    <phoneticPr fontId="60"/>
  </si>
  <si>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60"/>
  </si>
  <si>
    <t>運営規程の確認①</t>
    <rPh sb="0" eb="2">
      <t>ウンエイ</t>
    </rPh>
    <rPh sb="2" eb="4">
      <t>キテイ</t>
    </rPh>
    <rPh sb="5" eb="7">
      <t>カクニン</t>
    </rPh>
    <phoneticPr fontId="60"/>
  </si>
  <si>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60"/>
  </si>
  <si>
    <t>運営規程の確認②</t>
    <phoneticPr fontId="60"/>
  </si>
  <si>
    <t>第１条（事業の目的）</t>
    <rPh sb="0" eb="1">
      <t>ダイ</t>
    </rPh>
    <rPh sb="2" eb="3">
      <t>ジョウ</t>
    </rPh>
    <rPh sb="4" eb="6">
      <t>ジギョウ</t>
    </rPh>
    <rPh sb="7" eb="9">
      <t>モクテキ</t>
    </rPh>
    <phoneticPr fontId="60"/>
  </si>
  <si>
    <t>第３条（事業所の名称等）</t>
    <rPh sb="0" eb="1">
      <t>ダイ</t>
    </rPh>
    <rPh sb="2" eb="3">
      <t>ジョウ</t>
    </rPh>
    <rPh sb="4" eb="7">
      <t>ジギョウショ</t>
    </rPh>
    <rPh sb="8" eb="10">
      <t>メイショウ</t>
    </rPh>
    <rPh sb="10" eb="11">
      <t>トウ</t>
    </rPh>
    <phoneticPr fontId="60"/>
  </si>
  <si>
    <t>「付表」の「名称」と「所在地」は相違ないですか？</t>
    <rPh sb="6" eb="8">
      <t>メイショウ</t>
    </rPh>
    <rPh sb="11" eb="14">
      <t>ショザイチ</t>
    </rPh>
    <rPh sb="16" eb="18">
      <t>ソウイ</t>
    </rPh>
    <phoneticPr fontId="60"/>
  </si>
  <si>
    <t>第４条（職員の職種、員数及び職務内容）</t>
    <rPh sb="0" eb="1">
      <t>ダイ</t>
    </rPh>
    <rPh sb="2" eb="3">
      <t>ジョウ</t>
    </rPh>
    <rPh sb="4" eb="6">
      <t>ショクイン</t>
    </rPh>
    <rPh sb="7" eb="9">
      <t>ショクシュ</t>
    </rPh>
    <rPh sb="10" eb="12">
      <t>インスウ</t>
    </rPh>
    <rPh sb="12" eb="13">
      <t>オヨ</t>
    </rPh>
    <rPh sb="14" eb="16">
      <t>ショクム</t>
    </rPh>
    <rPh sb="16" eb="18">
      <t>ナイヨウ</t>
    </rPh>
    <phoneticPr fontId="60"/>
  </si>
  <si>
    <t>第５条（営業日及び営業時間等）</t>
    <rPh sb="0" eb="1">
      <t>ダイ</t>
    </rPh>
    <rPh sb="2" eb="3">
      <t>ジョウ</t>
    </rPh>
    <rPh sb="4" eb="7">
      <t>エイギョウビ</t>
    </rPh>
    <rPh sb="7" eb="8">
      <t>オヨ</t>
    </rPh>
    <rPh sb="9" eb="11">
      <t>エイギョウ</t>
    </rPh>
    <rPh sb="11" eb="13">
      <t>ジカン</t>
    </rPh>
    <rPh sb="13" eb="14">
      <t>ナド</t>
    </rPh>
    <phoneticPr fontId="60"/>
  </si>
  <si>
    <t>営業時間は「付表」と相違ないですか？</t>
    <rPh sb="0" eb="2">
      <t>エイギョウ</t>
    </rPh>
    <rPh sb="2" eb="4">
      <t>ジカン</t>
    </rPh>
    <rPh sb="6" eb="8">
      <t>フヒョウ</t>
    </rPh>
    <rPh sb="10" eb="12">
      <t>ソウイ</t>
    </rPh>
    <phoneticPr fontId="60"/>
  </si>
  <si>
    <t>年間の休日</t>
    <rPh sb="0" eb="2">
      <t>ネンカン</t>
    </rPh>
    <rPh sb="3" eb="5">
      <t>キュウジツ</t>
    </rPh>
    <phoneticPr fontId="60"/>
  </si>
  <si>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60"/>
  </si>
  <si>
    <t>第７条（主たる対象者）</t>
    <rPh sb="0" eb="1">
      <t>ダイ</t>
    </rPh>
    <rPh sb="2" eb="3">
      <t>ジョウ</t>
    </rPh>
    <rPh sb="4" eb="5">
      <t>シュ</t>
    </rPh>
    <rPh sb="7" eb="10">
      <t>タイショウシャ</t>
    </rPh>
    <phoneticPr fontId="60"/>
  </si>
  <si>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60"/>
  </si>
  <si>
    <t>第10条（通常の事業の実施地域）</t>
    <rPh sb="0" eb="1">
      <t>ダイ</t>
    </rPh>
    <rPh sb="3" eb="4">
      <t>ジョウ</t>
    </rPh>
    <rPh sb="5" eb="7">
      <t>ツウジョウ</t>
    </rPh>
    <rPh sb="8" eb="10">
      <t>ジギョウ</t>
    </rPh>
    <rPh sb="11" eb="13">
      <t>ジッシ</t>
    </rPh>
    <rPh sb="13" eb="15">
      <t>チイキ</t>
    </rPh>
    <phoneticPr fontId="60"/>
  </si>
  <si>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60"/>
  </si>
  <si>
    <t>第14条（苦情解決）</t>
    <rPh sb="0" eb="1">
      <t>ダイ</t>
    </rPh>
    <rPh sb="3" eb="4">
      <t>ジョウ</t>
    </rPh>
    <rPh sb="5" eb="7">
      <t>クジョウ</t>
    </rPh>
    <rPh sb="7" eb="9">
      <t>カイケツ</t>
    </rPh>
    <phoneticPr fontId="60"/>
  </si>
  <si>
    <t>第16条（その他運営に関する重要事項）</t>
    <rPh sb="0" eb="1">
      <t>ダイ</t>
    </rPh>
    <rPh sb="3" eb="4">
      <t>ジョウ</t>
    </rPh>
    <rPh sb="7" eb="8">
      <t>タ</t>
    </rPh>
    <rPh sb="8" eb="10">
      <t>ウンエイ</t>
    </rPh>
    <rPh sb="11" eb="12">
      <t>カン</t>
    </rPh>
    <rPh sb="14" eb="16">
      <t>ジュウヨウ</t>
    </rPh>
    <rPh sb="16" eb="18">
      <t>ジコウ</t>
    </rPh>
    <phoneticPr fontId="60"/>
  </si>
  <si>
    <t>第６</t>
    <rPh sb="0" eb="1">
      <t>ダイ</t>
    </rPh>
    <phoneticPr fontId="60"/>
  </si>
  <si>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60"/>
  </si>
  <si>
    <t>附則</t>
    <rPh sb="0" eb="2">
      <t>フソク</t>
    </rPh>
    <phoneticPr fontId="60"/>
  </si>
  <si>
    <t>事業開始年月日の記載になっていますか？</t>
    <rPh sb="0" eb="2">
      <t>ジギョウ</t>
    </rPh>
    <rPh sb="2" eb="4">
      <t>カイシ</t>
    </rPh>
    <rPh sb="4" eb="5">
      <t>ネン</t>
    </rPh>
    <rPh sb="5" eb="7">
      <t>ガッピ</t>
    </rPh>
    <rPh sb="8" eb="10">
      <t>キサイ</t>
    </rPh>
    <phoneticPr fontId="60"/>
  </si>
  <si>
    <t>参考様式１　事業所・施設の平面図</t>
    <rPh sb="0" eb="2">
      <t>サンコウ</t>
    </rPh>
    <rPh sb="2" eb="4">
      <t>ヨウシキ</t>
    </rPh>
    <rPh sb="6" eb="8">
      <t>ジギョウ</t>
    </rPh>
    <rPh sb="8" eb="9">
      <t>ショ</t>
    </rPh>
    <rPh sb="10" eb="12">
      <t>シセツ</t>
    </rPh>
    <rPh sb="13" eb="16">
      <t>ヘイメンズ</t>
    </rPh>
    <phoneticPr fontId="60"/>
  </si>
  <si>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60"/>
  </si>
  <si>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60"/>
  </si>
  <si>
    <t>写真①</t>
    <rPh sb="0" eb="2">
      <t>シャシン</t>
    </rPh>
    <phoneticPr fontId="60"/>
  </si>
  <si>
    <t>写真②</t>
    <rPh sb="0" eb="2">
      <t>シャシン</t>
    </rPh>
    <phoneticPr fontId="60"/>
  </si>
  <si>
    <t>写真③</t>
    <rPh sb="0" eb="2">
      <t>シャシン</t>
    </rPh>
    <phoneticPr fontId="60"/>
  </si>
  <si>
    <t>建物のどの部分の写真であるか分かるようになっていますか？</t>
    <phoneticPr fontId="60"/>
  </si>
  <si>
    <t>参考様式２　居室面積等一覧表</t>
    <rPh sb="0" eb="2">
      <t>サンコウ</t>
    </rPh>
    <rPh sb="2" eb="4">
      <t>ヨウシキ</t>
    </rPh>
    <rPh sb="6" eb="8">
      <t>キョシツ</t>
    </rPh>
    <rPh sb="8" eb="10">
      <t>メンセキ</t>
    </rPh>
    <rPh sb="10" eb="11">
      <t>トウ</t>
    </rPh>
    <rPh sb="11" eb="13">
      <t>イチラン</t>
    </rPh>
    <rPh sb="13" eb="14">
      <t>ヒョウ</t>
    </rPh>
    <phoneticPr fontId="60"/>
  </si>
  <si>
    <t>面積</t>
    <rPh sb="0" eb="2">
      <t>メンセキ</t>
    </rPh>
    <phoneticPr fontId="60"/>
  </si>
  <si>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60"/>
  </si>
  <si>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60"/>
  </si>
  <si>
    <t>備品</t>
    <rPh sb="0" eb="2">
      <t>ビヒン</t>
    </rPh>
    <phoneticPr fontId="60"/>
  </si>
  <si>
    <t>備品の品名及び数量</t>
    <rPh sb="0" eb="2">
      <t>ビヒン</t>
    </rPh>
    <rPh sb="3" eb="5">
      <t>ヒンメイ</t>
    </rPh>
    <rPh sb="5" eb="6">
      <t>オヨ</t>
    </rPh>
    <rPh sb="7" eb="9">
      <t>スウリョウ</t>
    </rPh>
    <phoneticPr fontId="60"/>
  </si>
  <si>
    <t>備品の数量は記載されていますか？</t>
    <rPh sb="6" eb="8">
      <t>キサイ</t>
    </rPh>
    <phoneticPr fontId="60"/>
  </si>
  <si>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60"/>
  </si>
  <si>
    <t>管理又は従事する事業所が複数の場合（日中活動サービス）
※兼務していない場合はチェック不要</t>
    <rPh sb="0" eb="2">
      <t>カンリ</t>
    </rPh>
    <rPh sb="2" eb="3">
      <t>マタ</t>
    </rPh>
    <rPh sb="4" eb="6">
      <t>ジュウジ</t>
    </rPh>
    <rPh sb="8" eb="11">
      <t>ジギョウショ</t>
    </rPh>
    <rPh sb="12" eb="14">
      <t>フクスウ</t>
    </rPh>
    <rPh sb="15" eb="17">
      <t>バアイ</t>
    </rPh>
    <rPh sb="18" eb="20">
      <t>ニッチュウ</t>
    </rPh>
    <rPh sb="20" eb="22">
      <t>カツドウ</t>
    </rPh>
    <phoneticPr fontId="60"/>
  </si>
  <si>
    <t>サービス管理責任者の実務経験の要件上、資格が必要な場合、資格証の写しを添付していますか？</t>
    <rPh sb="4" eb="6">
      <t>カンリ</t>
    </rPh>
    <rPh sb="6" eb="8">
      <t>セキニン</t>
    </rPh>
    <rPh sb="8" eb="9">
      <t>シャ</t>
    </rPh>
    <rPh sb="10" eb="12">
      <t>ジツム</t>
    </rPh>
    <rPh sb="12" eb="14">
      <t>ケイケン</t>
    </rPh>
    <rPh sb="15" eb="17">
      <t>ヨウケン</t>
    </rPh>
    <rPh sb="17" eb="18">
      <t>ジョウ</t>
    </rPh>
    <rPh sb="19" eb="21">
      <t>シカク</t>
    </rPh>
    <rPh sb="22" eb="24">
      <t>ヒツヨウ</t>
    </rPh>
    <rPh sb="25" eb="27">
      <t>バアイ</t>
    </rPh>
    <rPh sb="28" eb="30">
      <t>シカク</t>
    </rPh>
    <rPh sb="30" eb="31">
      <t>ショウ</t>
    </rPh>
    <rPh sb="32" eb="33">
      <t>ウツ</t>
    </rPh>
    <rPh sb="35" eb="37">
      <t>テンプ</t>
    </rPh>
    <phoneticPr fontId="60"/>
  </si>
  <si>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60"/>
  </si>
  <si>
    <t>備考</t>
    <rPh sb="0" eb="2">
      <t>ビコウ</t>
    </rPh>
    <phoneticPr fontId="60"/>
  </si>
  <si>
    <t>参考様式５　実務経験（見込）証明書</t>
    <rPh sb="0" eb="2">
      <t>サンコウ</t>
    </rPh>
    <rPh sb="2" eb="4">
      <t>ヨウシキ</t>
    </rPh>
    <rPh sb="6" eb="8">
      <t>ジツム</t>
    </rPh>
    <rPh sb="8" eb="10">
      <t>ケイケン</t>
    </rPh>
    <rPh sb="11" eb="13">
      <t>ミコミ</t>
    </rPh>
    <rPh sb="14" eb="17">
      <t>ショウメイショ</t>
    </rPh>
    <phoneticPr fontId="60"/>
  </si>
  <si>
    <t>印</t>
    <rPh sb="0" eb="1">
      <t>イン</t>
    </rPh>
    <phoneticPr fontId="60"/>
  </si>
  <si>
    <t>印は法人印となっていますか？</t>
    <rPh sb="0" eb="1">
      <t>イン</t>
    </rPh>
    <rPh sb="2" eb="4">
      <t>ホウジン</t>
    </rPh>
    <rPh sb="4" eb="5">
      <t>イン</t>
    </rPh>
    <phoneticPr fontId="60"/>
  </si>
  <si>
    <t>業務期間</t>
    <rPh sb="0" eb="2">
      <t>ギョウム</t>
    </rPh>
    <rPh sb="2" eb="4">
      <t>キカン</t>
    </rPh>
    <phoneticPr fontId="60"/>
  </si>
  <si>
    <t>業務期間は「経歴書」と相違はないですか？</t>
    <rPh sb="0" eb="2">
      <t>ギョウム</t>
    </rPh>
    <rPh sb="2" eb="4">
      <t>キカン</t>
    </rPh>
    <rPh sb="6" eb="9">
      <t>ケイレキショ</t>
    </rPh>
    <rPh sb="11" eb="13">
      <t>ソウイ</t>
    </rPh>
    <phoneticPr fontId="60"/>
  </si>
  <si>
    <t>業務に従事した日数</t>
    <rPh sb="0" eb="2">
      <t>ギョウム</t>
    </rPh>
    <rPh sb="3" eb="5">
      <t>ジュウジ</t>
    </rPh>
    <rPh sb="7" eb="9">
      <t>ニッスウ</t>
    </rPh>
    <phoneticPr fontId="60"/>
  </si>
  <si>
    <t>日数の記載はしていますか？</t>
    <rPh sb="0" eb="2">
      <t>ニッスウ</t>
    </rPh>
    <rPh sb="3" eb="5">
      <t>キサイ</t>
    </rPh>
    <phoneticPr fontId="60"/>
  </si>
  <si>
    <t>業務内容</t>
    <rPh sb="0" eb="2">
      <t>ギョウム</t>
    </rPh>
    <rPh sb="2" eb="4">
      <t>ナイヨウ</t>
    </rPh>
    <phoneticPr fontId="60"/>
  </si>
  <si>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60"/>
  </si>
  <si>
    <t>※同一法人の事業所で２か所以上務めた場合は、「事業所名」・「業務期間」・「日数」・「職種」・「業務内容（職名含む）」をそれぞれ項目を分けて記入していますか？</t>
    <rPh sb="1" eb="3">
      <t>ドウイツ</t>
    </rPh>
    <rPh sb="3" eb="5">
      <t>ホウジン</t>
    </rPh>
    <rPh sb="6" eb="9">
      <t>ジギョウショ</t>
    </rPh>
    <rPh sb="12" eb="13">
      <t>ショ</t>
    </rPh>
    <rPh sb="13" eb="15">
      <t>イジョウ</t>
    </rPh>
    <rPh sb="15" eb="16">
      <t>ツト</t>
    </rPh>
    <rPh sb="18" eb="20">
      <t>バアイ</t>
    </rPh>
    <rPh sb="23" eb="26">
      <t>ジギョウショ</t>
    </rPh>
    <rPh sb="26" eb="27">
      <t>メイ</t>
    </rPh>
    <rPh sb="30" eb="32">
      <t>ギョウム</t>
    </rPh>
    <rPh sb="32" eb="34">
      <t>キカン</t>
    </rPh>
    <rPh sb="37" eb="39">
      <t>ニッスウ</t>
    </rPh>
    <rPh sb="42" eb="44">
      <t>ショクシュ</t>
    </rPh>
    <rPh sb="47" eb="49">
      <t>ギョウム</t>
    </rPh>
    <rPh sb="49" eb="51">
      <t>ナイヨウ</t>
    </rPh>
    <rPh sb="52" eb="54">
      <t>ショクメイ</t>
    </rPh>
    <rPh sb="54" eb="55">
      <t>フク</t>
    </rPh>
    <rPh sb="63" eb="65">
      <t>コウモク</t>
    </rPh>
    <rPh sb="66" eb="67">
      <t>ワ</t>
    </rPh>
    <rPh sb="69" eb="71">
      <t>キニュウ</t>
    </rPh>
    <phoneticPr fontId="60"/>
  </si>
  <si>
    <t>参考様式６　利用者（入所者）又はその家族からの苦情を解決するために講ずる措置の概要</t>
    <rPh sb="0" eb="2">
      <t>サンコウ</t>
    </rPh>
    <rPh sb="2" eb="4">
      <t>ヨウシキ</t>
    </rPh>
    <rPh sb="6" eb="9">
      <t>リヨウシャ</t>
    </rPh>
    <rPh sb="10" eb="13">
      <t>ニュウショシャ</t>
    </rPh>
    <rPh sb="14" eb="15">
      <t>マタ</t>
    </rPh>
    <rPh sb="18" eb="20">
      <t>カゾク</t>
    </rPh>
    <rPh sb="23" eb="25">
      <t>クジョウ</t>
    </rPh>
    <rPh sb="26" eb="28">
      <t>カイケツ</t>
    </rPh>
    <rPh sb="33" eb="34">
      <t>コウ</t>
    </rPh>
    <rPh sb="36" eb="38">
      <t>ソチ</t>
    </rPh>
    <rPh sb="39" eb="41">
      <t>ガイヨウ</t>
    </rPh>
    <phoneticPr fontId="60"/>
  </si>
  <si>
    <t>措置の概要</t>
    <rPh sb="0" eb="2">
      <t>ソチ</t>
    </rPh>
    <rPh sb="3" eb="5">
      <t>ガイヨウ</t>
    </rPh>
    <phoneticPr fontId="60"/>
  </si>
  <si>
    <t>２　処理体制・手順</t>
    <rPh sb="2" eb="4">
      <t>ショリ</t>
    </rPh>
    <rPh sb="4" eb="6">
      <t>タイセイ</t>
    </rPh>
    <rPh sb="7" eb="9">
      <t>テジュン</t>
    </rPh>
    <phoneticPr fontId="60"/>
  </si>
  <si>
    <t>管理者の対応は明確に明記されていますか？</t>
    <rPh sb="0" eb="3">
      <t>カンリシャ</t>
    </rPh>
    <rPh sb="4" eb="6">
      <t>タイオウ</t>
    </rPh>
    <rPh sb="7" eb="9">
      <t>メイカク</t>
    </rPh>
    <rPh sb="10" eb="12">
      <t>メイキ</t>
    </rPh>
    <phoneticPr fontId="60"/>
  </si>
  <si>
    <t>参考様式８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60"/>
  </si>
  <si>
    <t>１　主たる対象者</t>
    <rPh sb="2" eb="3">
      <t>シュ</t>
    </rPh>
    <rPh sb="5" eb="8">
      <t>タイショウシャ</t>
    </rPh>
    <phoneticPr fontId="60"/>
  </si>
  <si>
    <t>２　特定する理由</t>
    <rPh sb="2" eb="4">
      <t>トクテイ</t>
    </rPh>
    <rPh sb="6" eb="8">
      <t>リユウ</t>
    </rPh>
    <phoneticPr fontId="60"/>
  </si>
  <si>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60"/>
  </si>
  <si>
    <t>参考様式９別紙　役員等名簿</t>
    <rPh sb="0" eb="2">
      <t>サンコウ</t>
    </rPh>
    <rPh sb="2" eb="4">
      <t>ヨウシキ</t>
    </rPh>
    <rPh sb="5" eb="7">
      <t>ベッシ</t>
    </rPh>
    <rPh sb="8" eb="10">
      <t>ヤクイン</t>
    </rPh>
    <rPh sb="10" eb="11">
      <t>トウ</t>
    </rPh>
    <rPh sb="11" eb="13">
      <t>メイボ</t>
    </rPh>
    <phoneticPr fontId="60"/>
  </si>
  <si>
    <t>申請者（法人）名</t>
    <rPh sb="0" eb="3">
      <t>シンセイシャ</t>
    </rPh>
    <rPh sb="4" eb="6">
      <t>ホウジン</t>
    </rPh>
    <rPh sb="7" eb="8">
      <t>メイ</t>
    </rPh>
    <phoneticPr fontId="60"/>
  </si>
  <si>
    <t>申請者（法人）名は記載されていますか？</t>
    <rPh sb="9" eb="11">
      <t>キサイ</t>
    </rPh>
    <phoneticPr fontId="60"/>
  </si>
  <si>
    <t>氏名等①</t>
    <rPh sb="0" eb="2">
      <t>シメイ</t>
    </rPh>
    <rPh sb="2" eb="3">
      <t>トウ</t>
    </rPh>
    <phoneticPr fontId="60"/>
  </si>
  <si>
    <t>管理者も記載されていますか？</t>
    <rPh sb="0" eb="3">
      <t>カンリシャ</t>
    </rPh>
    <rPh sb="4" eb="6">
      <t>キサイ</t>
    </rPh>
    <phoneticPr fontId="60"/>
  </si>
  <si>
    <t>誓約書</t>
    <rPh sb="0" eb="3">
      <t>セイヤクショ</t>
    </rPh>
    <phoneticPr fontId="60"/>
  </si>
  <si>
    <t>参考様式10　協力医療機関の契約の内容</t>
    <rPh sb="0" eb="2">
      <t>サンコウ</t>
    </rPh>
    <rPh sb="2" eb="4">
      <t>ヨウシキ</t>
    </rPh>
    <rPh sb="7" eb="9">
      <t>キョウリョク</t>
    </rPh>
    <rPh sb="9" eb="11">
      <t>イリョウ</t>
    </rPh>
    <rPh sb="11" eb="13">
      <t>キカン</t>
    </rPh>
    <rPh sb="14" eb="16">
      <t>ケイヤク</t>
    </rPh>
    <rPh sb="17" eb="19">
      <t>ナイヨウ</t>
    </rPh>
    <phoneticPr fontId="60"/>
  </si>
  <si>
    <t>契約の内容</t>
    <rPh sb="0" eb="2">
      <t>ケイヤク</t>
    </rPh>
    <rPh sb="3" eb="5">
      <t>ナイヨウ</t>
    </rPh>
    <phoneticPr fontId="60"/>
  </si>
  <si>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60"/>
  </si>
  <si>
    <t>緊急時の受入れについて、契約内容に含まれていますか？</t>
    <rPh sb="0" eb="3">
      <t>キンキュウジ</t>
    </rPh>
    <rPh sb="4" eb="6">
      <t>ウケイ</t>
    </rPh>
    <rPh sb="12" eb="14">
      <t>ケイヤク</t>
    </rPh>
    <rPh sb="14" eb="16">
      <t>ナイヨウ</t>
    </rPh>
    <rPh sb="17" eb="18">
      <t>フク</t>
    </rPh>
    <phoneticPr fontId="60"/>
  </si>
  <si>
    <t>当該事業所と協力医療機関間で契約書（協定書）を結んでいますか？
※口頭での契約の場合は、内容を参考様式10に詳細に記載してください。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ナイヨウ</t>
    </rPh>
    <rPh sb="47" eb="49">
      <t>サンコウ</t>
    </rPh>
    <rPh sb="49" eb="51">
      <t>ヨウシキ</t>
    </rPh>
    <rPh sb="54" eb="56">
      <t>ショウサイ</t>
    </rPh>
    <rPh sb="57" eb="59">
      <t>キサイ</t>
    </rPh>
    <phoneticPr fontId="60"/>
  </si>
  <si>
    <t>管理者誓約書</t>
    <rPh sb="0" eb="3">
      <t>カンリシャ</t>
    </rPh>
    <rPh sb="3" eb="6">
      <t>セイヤクショ</t>
    </rPh>
    <phoneticPr fontId="60"/>
  </si>
  <si>
    <t>財産目録又は決算書</t>
    <rPh sb="0" eb="2">
      <t>ザイサン</t>
    </rPh>
    <rPh sb="2" eb="4">
      <t>モクロク</t>
    </rPh>
    <rPh sb="4" eb="5">
      <t>マタ</t>
    </rPh>
    <rPh sb="6" eb="9">
      <t>ケッサンショ</t>
    </rPh>
    <phoneticPr fontId="60"/>
  </si>
  <si>
    <t>法人の「財産目録」又は「決算書」（直近のもの）の添付はしていますか？
「財産目録」又は「決算書」がない場合は通帳の写しを添付していますか？
※負債額が資産に比べ大きすぎていないか、ご確認ください。</t>
    <rPh sb="0" eb="2">
      <t>ホウジン</t>
    </rPh>
    <rPh sb="4" eb="6">
      <t>ザイサン</t>
    </rPh>
    <rPh sb="6" eb="8">
      <t>モクロク</t>
    </rPh>
    <rPh sb="9" eb="10">
      <t>マタ</t>
    </rPh>
    <rPh sb="12" eb="15">
      <t>ケッサンショ</t>
    </rPh>
    <rPh sb="17" eb="19">
      <t>チョッキン</t>
    </rPh>
    <rPh sb="24" eb="26">
      <t>テンプ</t>
    </rPh>
    <rPh sb="51" eb="53">
      <t>バアイ</t>
    </rPh>
    <rPh sb="54" eb="56">
      <t>ツウチョウ</t>
    </rPh>
    <rPh sb="57" eb="58">
      <t>ウツ</t>
    </rPh>
    <rPh sb="60" eb="62">
      <t>テンプ</t>
    </rPh>
    <rPh sb="71" eb="73">
      <t>フサイ</t>
    </rPh>
    <rPh sb="73" eb="74">
      <t>ガク</t>
    </rPh>
    <rPh sb="75" eb="77">
      <t>シサン</t>
    </rPh>
    <rPh sb="78" eb="79">
      <t>クラ</t>
    </rPh>
    <rPh sb="80" eb="81">
      <t>オオ</t>
    </rPh>
    <rPh sb="91" eb="93">
      <t>カクニン</t>
    </rPh>
    <phoneticPr fontId="60"/>
  </si>
  <si>
    <t>事業計画書</t>
    <rPh sb="0" eb="2">
      <t>ジギョウ</t>
    </rPh>
    <rPh sb="2" eb="5">
      <t>ケイカクショ</t>
    </rPh>
    <phoneticPr fontId="60"/>
  </si>
  <si>
    <t>事業の内容</t>
    <rPh sb="0" eb="2">
      <t>ジギョウ</t>
    </rPh>
    <rPh sb="3" eb="5">
      <t>ナイヨウ</t>
    </rPh>
    <phoneticPr fontId="60"/>
  </si>
  <si>
    <t>事業の内容は詳しく記入されていますか？
※年間の事業計画や支援計画が具体的にわかる内容にしてください（サービスの一般的な内容では不可となります）。
※任意の様式で記載していただいても構いません。</t>
    <rPh sb="0" eb="2">
      <t>ジギョウ</t>
    </rPh>
    <rPh sb="3" eb="5">
      <t>ナイヨウ</t>
    </rPh>
    <rPh sb="6" eb="7">
      <t>クワ</t>
    </rPh>
    <rPh sb="9" eb="11">
      <t>キニュウ</t>
    </rPh>
    <rPh sb="21" eb="23">
      <t>ネンカン</t>
    </rPh>
    <rPh sb="24" eb="26">
      <t>ジギョウ</t>
    </rPh>
    <rPh sb="26" eb="28">
      <t>ケイカク</t>
    </rPh>
    <rPh sb="29" eb="31">
      <t>シエン</t>
    </rPh>
    <rPh sb="31" eb="33">
      <t>ケイカク</t>
    </rPh>
    <rPh sb="34" eb="37">
      <t>グタイテキ</t>
    </rPh>
    <rPh sb="41" eb="43">
      <t>ナイヨウ</t>
    </rPh>
    <rPh sb="56" eb="59">
      <t>イッパンテキ</t>
    </rPh>
    <rPh sb="60" eb="62">
      <t>ナイヨウ</t>
    </rPh>
    <rPh sb="64" eb="66">
      <t>フカ</t>
    </rPh>
    <rPh sb="75" eb="77">
      <t>ニンイ</t>
    </rPh>
    <rPh sb="78" eb="80">
      <t>ヨウシキ</t>
    </rPh>
    <rPh sb="81" eb="83">
      <t>キサイ</t>
    </rPh>
    <rPh sb="91" eb="92">
      <t>カマ</t>
    </rPh>
    <phoneticPr fontId="60"/>
  </si>
  <si>
    <t>研修計画</t>
    <rPh sb="0" eb="2">
      <t>ケンシュウ</t>
    </rPh>
    <rPh sb="2" eb="4">
      <t>ケイカク</t>
    </rPh>
    <phoneticPr fontId="60"/>
  </si>
  <si>
    <t>「運営規程」中に記載されている研修頻度等と相違ないですか？</t>
    <rPh sb="1" eb="3">
      <t>ウンエイ</t>
    </rPh>
    <rPh sb="3" eb="5">
      <t>キテイ</t>
    </rPh>
    <rPh sb="6" eb="7">
      <t>チュウ</t>
    </rPh>
    <rPh sb="8" eb="10">
      <t>キサイ</t>
    </rPh>
    <rPh sb="15" eb="17">
      <t>ケンシュウ</t>
    </rPh>
    <rPh sb="17" eb="19">
      <t>ヒンド</t>
    </rPh>
    <rPh sb="19" eb="20">
      <t>ナド</t>
    </rPh>
    <rPh sb="21" eb="23">
      <t>ソウイ</t>
    </rPh>
    <phoneticPr fontId="60"/>
  </si>
  <si>
    <t>収支予算書</t>
    <rPh sb="0" eb="2">
      <t>シュウシ</t>
    </rPh>
    <rPh sb="2" eb="5">
      <t>ヨサンショ</t>
    </rPh>
    <phoneticPr fontId="60"/>
  </si>
  <si>
    <t>サービス種類ごとに作成していますか？
（例　居宅介護・重度訪問介護の収入を分けて作成）</t>
    <rPh sb="4" eb="6">
      <t>シュルイ</t>
    </rPh>
    <rPh sb="9" eb="11">
      <t>サクセイ</t>
    </rPh>
    <rPh sb="20" eb="21">
      <t>レイ</t>
    </rPh>
    <rPh sb="22" eb="24">
      <t>キョタク</t>
    </rPh>
    <rPh sb="24" eb="26">
      <t>カイゴ</t>
    </rPh>
    <rPh sb="27" eb="29">
      <t>ジュウド</t>
    </rPh>
    <rPh sb="29" eb="31">
      <t>ホウモン</t>
    </rPh>
    <rPh sb="31" eb="33">
      <t>カイゴ</t>
    </rPh>
    <rPh sb="34" eb="36">
      <t>シュウニュウ</t>
    </rPh>
    <rPh sb="37" eb="38">
      <t>ワ</t>
    </rPh>
    <rPh sb="40" eb="42">
      <t>サクセイ</t>
    </rPh>
    <phoneticPr fontId="60"/>
  </si>
  <si>
    <t>「収支予算書」は、事業計画を基に、申請事業に係る当該事業所の収支予算となっていますか？</t>
    <rPh sb="1" eb="3">
      <t>シュウシ</t>
    </rPh>
    <rPh sb="3" eb="6">
      <t>ヨサンショ</t>
    </rPh>
    <rPh sb="9" eb="11">
      <t>ジギョウ</t>
    </rPh>
    <rPh sb="11" eb="13">
      <t>ケイカク</t>
    </rPh>
    <rPh sb="14" eb="15">
      <t>モト</t>
    </rPh>
    <rPh sb="17" eb="19">
      <t>シンセイ</t>
    </rPh>
    <rPh sb="19" eb="21">
      <t>ジギョウ</t>
    </rPh>
    <rPh sb="22" eb="23">
      <t>カカ</t>
    </rPh>
    <rPh sb="24" eb="26">
      <t>トウガイ</t>
    </rPh>
    <rPh sb="26" eb="29">
      <t>ジギョウショ</t>
    </rPh>
    <rPh sb="30" eb="32">
      <t>シュウシ</t>
    </rPh>
    <rPh sb="32" eb="34">
      <t>ヨサン</t>
    </rPh>
    <phoneticPr fontId="60"/>
  </si>
  <si>
    <t>その他必要なもの</t>
    <rPh sb="2" eb="3">
      <t>ホカ</t>
    </rPh>
    <rPh sb="3" eb="5">
      <t>ヒツヨウ</t>
    </rPh>
    <phoneticPr fontId="60"/>
  </si>
  <si>
    <t>居宅介護・重度訪問介護・同行援護・行動援護を申請する場合</t>
    <rPh sb="0" eb="2">
      <t>キョタク</t>
    </rPh>
    <rPh sb="2" eb="4">
      <t>カイゴ</t>
    </rPh>
    <rPh sb="5" eb="7">
      <t>ジュウド</t>
    </rPh>
    <rPh sb="7" eb="9">
      <t>ホウモン</t>
    </rPh>
    <rPh sb="9" eb="11">
      <t>カイゴ</t>
    </rPh>
    <rPh sb="12" eb="14">
      <t>ドウコウ</t>
    </rPh>
    <rPh sb="14" eb="16">
      <t>エンゴ</t>
    </rPh>
    <rPh sb="17" eb="19">
      <t>コウドウ</t>
    </rPh>
    <rPh sb="19" eb="21">
      <t>エンゴ</t>
    </rPh>
    <rPh sb="22" eb="24">
      <t>シンセイ</t>
    </rPh>
    <rPh sb="26" eb="28">
      <t>バアイ</t>
    </rPh>
    <phoneticPr fontId="60"/>
  </si>
  <si>
    <t>賠償責任保険証書</t>
    <rPh sb="0" eb="2">
      <t>バイショウ</t>
    </rPh>
    <rPh sb="2" eb="4">
      <t>セキニン</t>
    </rPh>
    <rPh sb="4" eb="6">
      <t>ホケン</t>
    </rPh>
    <rPh sb="6" eb="8">
      <t>ショウショ</t>
    </rPh>
    <phoneticPr fontId="60"/>
  </si>
  <si>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60"/>
  </si>
  <si>
    <t>建物が賃貸の場合</t>
    <rPh sb="0" eb="2">
      <t>タテモノ</t>
    </rPh>
    <rPh sb="3" eb="5">
      <t>チンタイ</t>
    </rPh>
    <rPh sb="6" eb="8">
      <t>バアイ</t>
    </rPh>
    <phoneticPr fontId="60"/>
  </si>
  <si>
    <t>建物賃貸借契約書①</t>
    <phoneticPr fontId="60"/>
  </si>
  <si>
    <t>建物賃貸借契約書②</t>
    <phoneticPr fontId="60"/>
  </si>
  <si>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60"/>
  </si>
  <si>
    <t>建物賃貸借契約書③</t>
    <phoneticPr fontId="60"/>
  </si>
  <si>
    <t>契約者が法人代表者となっていますか？</t>
    <rPh sb="0" eb="3">
      <t>ケイヤクシャ</t>
    </rPh>
    <rPh sb="4" eb="6">
      <t>ホウジン</t>
    </rPh>
    <rPh sb="6" eb="9">
      <t>ダイヒョウシャ</t>
    </rPh>
    <phoneticPr fontId="60"/>
  </si>
  <si>
    <t>居宅介護の事業を申請し、通院等乗降介助のサービス提供を行う場合</t>
    <rPh sb="0" eb="2">
      <t>キョタク</t>
    </rPh>
    <rPh sb="2" eb="4">
      <t>カイゴ</t>
    </rPh>
    <rPh sb="5" eb="7">
      <t>ジギョウ</t>
    </rPh>
    <rPh sb="8" eb="10">
      <t>シンセイ</t>
    </rPh>
    <rPh sb="12" eb="14">
      <t>ツウイン</t>
    </rPh>
    <rPh sb="14" eb="15">
      <t>トウ</t>
    </rPh>
    <rPh sb="15" eb="17">
      <t>ジョウコウ</t>
    </rPh>
    <rPh sb="17" eb="19">
      <t>カイジョ</t>
    </rPh>
    <rPh sb="24" eb="26">
      <t>テイキョウ</t>
    </rPh>
    <rPh sb="27" eb="28">
      <t>オコナ</t>
    </rPh>
    <rPh sb="29" eb="31">
      <t>バアイ</t>
    </rPh>
    <phoneticPr fontId="60"/>
  </si>
  <si>
    <t>有償運送許可証</t>
    <rPh sb="0" eb="2">
      <t>ユウショウ</t>
    </rPh>
    <rPh sb="2" eb="4">
      <t>ウンソウ</t>
    </rPh>
    <rPh sb="4" eb="7">
      <t>キョカショウ</t>
    </rPh>
    <phoneticPr fontId="60"/>
  </si>
  <si>
    <t>「運営規程」の「事業の内容」に通院等乗降介助の記載をしていますか？</t>
    <rPh sb="1" eb="3">
      <t>ウンエイ</t>
    </rPh>
    <rPh sb="3" eb="5">
      <t>キテイ</t>
    </rPh>
    <rPh sb="8" eb="10">
      <t>ジギョウ</t>
    </rPh>
    <rPh sb="11" eb="13">
      <t>ナイヨウ</t>
    </rPh>
    <rPh sb="23" eb="25">
      <t>キサイ</t>
    </rPh>
    <phoneticPr fontId="60"/>
  </si>
  <si>
    <t>居宅介護の事業を申請し、通院等乗降介助のサービス提供を行う場合は、「有償運送許可証」の写しを添付していますか。</t>
    <rPh sb="34" eb="36">
      <t>ユウショウ</t>
    </rPh>
    <rPh sb="36" eb="38">
      <t>ウンソウ</t>
    </rPh>
    <rPh sb="38" eb="41">
      <t>キョカショウ</t>
    </rPh>
    <rPh sb="43" eb="44">
      <t>ウツ</t>
    </rPh>
    <rPh sb="46" eb="48">
      <t>テンプ</t>
    </rPh>
    <phoneticPr fontId="60"/>
  </si>
  <si>
    <t>生活介護を申請する場合</t>
    <rPh sb="0" eb="2">
      <t>セイカツ</t>
    </rPh>
    <rPh sb="2" eb="4">
      <t>カイゴ</t>
    </rPh>
    <rPh sb="5" eb="7">
      <t>シンセイ</t>
    </rPh>
    <rPh sb="9" eb="11">
      <t>バアイ</t>
    </rPh>
    <phoneticPr fontId="60"/>
  </si>
  <si>
    <t>嘱託医契約書の添付はしていますか？</t>
    <rPh sb="0" eb="2">
      <t>ショクタク</t>
    </rPh>
    <rPh sb="2" eb="3">
      <t>イ</t>
    </rPh>
    <rPh sb="3" eb="6">
      <t>ケイヤクショ</t>
    </rPh>
    <rPh sb="7" eb="9">
      <t>テンプ</t>
    </rPh>
    <phoneticPr fontId="60"/>
  </si>
  <si>
    <t>宛て先は当該事業所となっていますか？</t>
    <rPh sb="0" eb="1">
      <t>ア</t>
    </rPh>
    <rPh sb="2" eb="3">
      <t>サキ</t>
    </rPh>
    <rPh sb="4" eb="6">
      <t>トウガイ</t>
    </rPh>
    <rPh sb="6" eb="9">
      <t>ジギョウショ</t>
    </rPh>
    <phoneticPr fontId="60"/>
  </si>
  <si>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60"/>
  </si>
  <si>
    <t>事業所の名称及び住所は「運営規程」の表記と同様になっていますか？</t>
    <rPh sb="0" eb="3">
      <t>ジギョウショ</t>
    </rPh>
    <rPh sb="4" eb="6">
      <t>メイショウ</t>
    </rPh>
    <rPh sb="6" eb="7">
      <t>オヨ</t>
    </rPh>
    <rPh sb="8" eb="10">
      <t>ジュウショ</t>
    </rPh>
    <rPh sb="12" eb="14">
      <t>ウンエイ</t>
    </rPh>
    <rPh sb="14" eb="16">
      <t>キテイ</t>
    </rPh>
    <rPh sb="18" eb="20">
      <t>ヒョウキ</t>
    </rPh>
    <rPh sb="21" eb="23">
      <t>ドウヨウ</t>
    </rPh>
    <phoneticPr fontId="60"/>
  </si>
  <si>
    <t>通常の事業の実施地域</t>
    <phoneticPr fontId="60"/>
  </si>
  <si>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rPh sb="25" eb="27">
      <t>フクスウ</t>
    </rPh>
    <rPh sb="27" eb="29">
      <t>ジギョウ</t>
    </rPh>
    <rPh sb="29" eb="30">
      <t>ショ</t>
    </rPh>
    <rPh sb="31" eb="33">
      <t>ドウジ</t>
    </rPh>
    <rPh sb="33" eb="35">
      <t>シンセイ</t>
    </rPh>
    <rPh sb="38" eb="40">
      <t>バアイ</t>
    </rPh>
    <rPh sb="42" eb="44">
      <t>ゲンポン</t>
    </rPh>
    <rPh sb="46" eb="47">
      <t>ブ</t>
    </rPh>
    <rPh sb="48" eb="50">
      <t>サシツカ</t>
    </rPh>
    <rPh sb="58" eb="59">
      <t>ホカ</t>
    </rPh>
    <rPh sb="60" eb="63">
      <t>シンセイショ</t>
    </rPh>
    <rPh sb="65" eb="66">
      <t>ウツ</t>
    </rPh>
    <rPh sb="68" eb="69">
      <t>カナラ</t>
    </rPh>
    <rPh sb="70" eb="72">
      <t>テンプ</t>
    </rPh>
    <phoneticPr fontId="60"/>
  </si>
  <si>
    <t>履歴事項全部証明書の原本は面接日から３か月以内のものになっていますか？</t>
    <rPh sb="2" eb="4">
      <t>ジコウ</t>
    </rPh>
    <rPh sb="4" eb="6">
      <t>ゼンブ</t>
    </rPh>
    <rPh sb="13" eb="15">
      <t>メンセツ</t>
    </rPh>
    <rPh sb="15" eb="16">
      <t>ビ</t>
    </rPh>
    <rPh sb="20" eb="21">
      <t>ゲツ</t>
    </rPh>
    <rPh sb="21" eb="23">
      <t>イナイ</t>
    </rPh>
    <phoneticPr fontId="60"/>
  </si>
  <si>
    <t>内観の写真は物品の配置などを済ませて事業を開始できる状態の写真となっていますか？</t>
    <rPh sb="0" eb="2">
      <t>ナイカン</t>
    </rPh>
    <rPh sb="3" eb="5">
      <t>シャシン</t>
    </rPh>
    <rPh sb="6" eb="8">
      <t>ブッピン</t>
    </rPh>
    <rPh sb="9" eb="11">
      <t>ハイチ</t>
    </rPh>
    <rPh sb="14" eb="15">
      <t>ス</t>
    </rPh>
    <rPh sb="18" eb="20">
      <t>ジギョウ</t>
    </rPh>
    <rPh sb="21" eb="23">
      <t>カイシ</t>
    </rPh>
    <rPh sb="26" eb="28">
      <t>ジョウタイ</t>
    </rPh>
    <rPh sb="29" eb="31">
      <t>シャシン</t>
    </rPh>
    <phoneticPr fontId="60"/>
  </si>
  <si>
    <t>共同生活援助（グループホーム）の居室の場合、内法面積で記載していますか？
※居室は収納スペースを除いた面積で記載してください。</t>
    <rPh sb="0" eb="2">
      <t>キョウドウ</t>
    </rPh>
    <rPh sb="2" eb="4">
      <t>セイカツ</t>
    </rPh>
    <rPh sb="4" eb="6">
      <t>エンジョ</t>
    </rPh>
    <rPh sb="38" eb="40">
      <t>キョシツ</t>
    </rPh>
    <rPh sb="41" eb="43">
      <t>シュウノウ</t>
    </rPh>
    <rPh sb="48" eb="49">
      <t>ノゾ</t>
    </rPh>
    <rPh sb="51" eb="53">
      <t>メンセキ</t>
    </rPh>
    <rPh sb="54" eb="56">
      <t>キサイ</t>
    </rPh>
    <phoneticPr fontId="60"/>
  </si>
  <si>
    <t>サービス管理責任者は他事業所（多機能型事業所・共同生活援助・宿泊型自立訓練を除く）と兼務していませんか？</t>
    <rPh sb="4" eb="6">
      <t>カンリ</t>
    </rPh>
    <rPh sb="6" eb="8">
      <t>セキニン</t>
    </rPh>
    <rPh sb="8" eb="9">
      <t>シャ</t>
    </rPh>
    <rPh sb="10" eb="14">
      <t>タジギョウショ</t>
    </rPh>
    <rPh sb="15" eb="19">
      <t>タキノウガタ</t>
    </rPh>
    <rPh sb="19" eb="22">
      <t>ジギョウショ</t>
    </rPh>
    <rPh sb="23" eb="25">
      <t>キョウドウ</t>
    </rPh>
    <rPh sb="25" eb="27">
      <t>セイカツ</t>
    </rPh>
    <rPh sb="27" eb="29">
      <t>エンジョ</t>
    </rPh>
    <rPh sb="30" eb="33">
      <t>シュクハクガタ</t>
    </rPh>
    <rPh sb="33" eb="35">
      <t>ジリツ</t>
    </rPh>
    <rPh sb="35" eb="37">
      <t>クンレン</t>
    </rPh>
    <rPh sb="38" eb="39">
      <t>ノゾ</t>
    </rPh>
    <rPh sb="42" eb="44">
      <t>ケンム</t>
    </rPh>
    <phoneticPr fontId="60"/>
  </si>
  <si>
    <r>
      <t>資格の種類（サービス</t>
    </r>
    <r>
      <rPr>
        <b/>
        <sz val="16"/>
        <color theme="1"/>
        <rFont val="HG丸ｺﾞｼｯｸM-PRO"/>
        <family val="3"/>
        <charset val="128"/>
      </rPr>
      <t>提供</t>
    </r>
    <r>
      <rPr>
        <sz val="16"/>
        <color theme="1"/>
        <rFont val="HG丸ｺﾞｼｯｸM-PRO"/>
        <family val="3"/>
        <charset val="128"/>
      </rPr>
      <t>責任者）</t>
    </r>
    <rPh sb="10" eb="12">
      <t>テイキョウ</t>
    </rPh>
    <phoneticPr fontId="60"/>
  </si>
  <si>
    <t>サービス提供責任者が同行援護従事者養成研修（応用課程・一般課程）や行動援護従事者養成研修又は強度行動障害支援者養成研修（基礎・実践）を修了している場合は、「資格の種類」の欄に記載していますか？</t>
    <rPh sb="4" eb="6">
      <t>テイキョウ</t>
    </rPh>
    <rPh sb="6" eb="9">
      <t>セキニンシャ</t>
    </rPh>
    <rPh sb="10" eb="12">
      <t>ドウコウ</t>
    </rPh>
    <rPh sb="12" eb="14">
      <t>エンゴ</t>
    </rPh>
    <rPh sb="14" eb="17">
      <t>ジュウジシャ</t>
    </rPh>
    <rPh sb="17" eb="19">
      <t>ヨウセイ</t>
    </rPh>
    <rPh sb="19" eb="21">
      <t>ケンシュウ</t>
    </rPh>
    <rPh sb="22" eb="24">
      <t>オウヨウ</t>
    </rPh>
    <rPh sb="24" eb="26">
      <t>カテイ</t>
    </rPh>
    <rPh sb="27" eb="29">
      <t>イッパン</t>
    </rPh>
    <rPh sb="29" eb="31">
      <t>カテイ</t>
    </rPh>
    <rPh sb="33" eb="35">
      <t>コウドウ</t>
    </rPh>
    <rPh sb="35" eb="37">
      <t>エンゴ</t>
    </rPh>
    <rPh sb="37" eb="40">
      <t>ジュウジシャ</t>
    </rPh>
    <rPh sb="40" eb="42">
      <t>ヨウセイ</t>
    </rPh>
    <rPh sb="42" eb="44">
      <t>ケンシュウ</t>
    </rPh>
    <rPh sb="44" eb="45">
      <t>マタ</t>
    </rPh>
    <rPh sb="46" eb="48">
      <t>キョウド</t>
    </rPh>
    <rPh sb="48" eb="50">
      <t>コウドウ</t>
    </rPh>
    <rPh sb="50" eb="52">
      <t>ショウガイ</t>
    </rPh>
    <rPh sb="52" eb="55">
      <t>シエンシャ</t>
    </rPh>
    <rPh sb="55" eb="57">
      <t>ヨウセイ</t>
    </rPh>
    <rPh sb="57" eb="59">
      <t>ケンシュウ</t>
    </rPh>
    <rPh sb="60" eb="62">
      <t>キソ</t>
    </rPh>
    <rPh sb="63" eb="65">
      <t>ジッセン</t>
    </rPh>
    <rPh sb="67" eb="69">
      <t>シュウリョウ</t>
    </rPh>
    <rPh sb="73" eb="75">
      <t>バアイ</t>
    </rPh>
    <rPh sb="78" eb="80">
      <t>シカク</t>
    </rPh>
    <rPh sb="81" eb="83">
      <t>シュルイ</t>
    </rPh>
    <rPh sb="85" eb="86">
      <t>ラン</t>
    </rPh>
    <rPh sb="87" eb="89">
      <t>キサイ</t>
    </rPh>
    <phoneticPr fontId="60"/>
  </si>
  <si>
    <r>
      <t>資格の種類（サービス</t>
    </r>
    <r>
      <rPr>
        <b/>
        <sz val="16"/>
        <color theme="1"/>
        <rFont val="HG丸ｺﾞｼｯｸM-PRO"/>
        <family val="3"/>
        <charset val="128"/>
      </rPr>
      <t>管理</t>
    </r>
    <r>
      <rPr>
        <sz val="16"/>
        <color theme="1"/>
        <rFont val="HG丸ｺﾞｼｯｸM-PRO"/>
        <family val="3"/>
        <charset val="128"/>
      </rPr>
      <t>責任者）</t>
    </r>
    <rPh sb="0" eb="2">
      <t>シカク</t>
    </rPh>
    <rPh sb="3" eb="5">
      <t>シュルイ</t>
    </rPh>
    <rPh sb="10" eb="12">
      <t>カンリ</t>
    </rPh>
    <rPh sb="12" eb="14">
      <t>セキニン</t>
    </rPh>
    <rPh sb="14" eb="15">
      <t>シャ</t>
    </rPh>
    <phoneticPr fontId="60"/>
  </si>
  <si>
    <t>１　常設窓口（連絡先）、担当</t>
    <phoneticPr fontId="60"/>
  </si>
  <si>
    <t>氏名等②</t>
    <phoneticPr fontId="60"/>
  </si>
  <si>
    <t>介護保険事業所の指定を受けている場合は、介護保険事業所の「指定通知書」の写しは添付されていますか？</t>
    <rPh sb="0" eb="2">
      <t>カイゴ</t>
    </rPh>
    <rPh sb="2" eb="4">
      <t>ホケン</t>
    </rPh>
    <rPh sb="4" eb="6">
      <t>ジギョウ</t>
    </rPh>
    <rPh sb="6" eb="7">
      <t>ショ</t>
    </rPh>
    <rPh sb="8" eb="10">
      <t>シテイ</t>
    </rPh>
    <rPh sb="11" eb="12">
      <t>ウ</t>
    </rPh>
    <rPh sb="16" eb="18">
      <t>バアイ</t>
    </rPh>
    <rPh sb="20" eb="22">
      <t>カイゴ</t>
    </rPh>
    <rPh sb="22" eb="24">
      <t>ホケン</t>
    </rPh>
    <rPh sb="24" eb="26">
      <t>ジギョウ</t>
    </rPh>
    <rPh sb="26" eb="27">
      <t>ショ</t>
    </rPh>
    <rPh sb="29" eb="31">
      <t>シテイ</t>
    </rPh>
    <rPh sb="31" eb="33">
      <t>ツウチ</t>
    </rPh>
    <rPh sb="33" eb="34">
      <t>ショ</t>
    </rPh>
    <rPh sb="36" eb="37">
      <t>ウツ</t>
    </rPh>
    <rPh sb="39" eb="41">
      <t>テンプ</t>
    </rPh>
    <phoneticPr fontId="60"/>
  </si>
  <si>
    <t>○</t>
    <phoneticPr fontId="60"/>
  </si>
  <si>
    <t>参考様式16</t>
    <rPh sb="0" eb="2">
      <t>サンコウ</t>
    </rPh>
    <rPh sb="2" eb="4">
      <t>ヨウシキ</t>
    </rPh>
    <phoneticPr fontId="13"/>
  </si>
  <si>
    <t>社会福祉事業等の事業所用</t>
  </si>
  <si>
    <t>社会保険及び労働保険への加入状況にかかる確認票</t>
    <phoneticPr fontId="60"/>
  </si>
  <si>
    <t>貴事業所の現状等について、下記の項目に回答してください。</t>
  </si>
  <si>
    <t>Ⅰ．現在、厚生年金保険・健康保険に加入していますか。
　　（該当する番号に○を付してください。また、必要事項をご記入ください。）</t>
    <phoneticPr fontId="60"/>
  </si>
  <si>
    <t>加入状況</t>
  </si>
  <si>
    <r>
      <t>加入している。</t>
    </r>
    <r>
      <rPr>
        <sz val="10"/>
        <color theme="1"/>
        <rFont val="ＭＳ ゴシック"/>
        <family val="3"/>
        <charset val="128"/>
      </rPr>
      <t>　→下記のいずれかの書類の写しを提出してください。（提示も可）</t>
    </r>
    <phoneticPr fontId="60"/>
  </si>
  <si>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</si>
  <si>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</si>
  <si>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</si>
  <si>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</si>
  <si>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</si>
  <si>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</si>
  <si>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</si>
  <si>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</si>
  <si>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</si>
  <si>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</si>
  <si>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</si>
  <si>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</si>
  <si>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60"/>
  </si>
  <si>
    <r>
      <t>加入している。</t>
    </r>
    <r>
      <rPr>
        <sz val="10"/>
        <color theme="1"/>
        <rFont val="ＭＳ ゴシック"/>
        <family val="3"/>
        <charset val="128"/>
      </rPr>
      <t>　→下記のいずれかの書類の写しを提出してください。（提示も可）</t>
    </r>
  </si>
  <si>
    <t>●労働保険概算・確定保険料申告書</t>
    <phoneticPr fontId="60"/>
  </si>
  <si>
    <t>●納付書・領収証等　　　　　　　　●保険関係成立届</t>
  </si>
  <si>
    <t>※上記書類を所持していない場合には労働保険番号を下記に記載するのみで可。</t>
    <phoneticPr fontId="60"/>
  </si>
  <si>
    <t>（本社等にて加入手続が行われている場合も労働保険番号を下記に記載するのみで可。）</t>
  </si>
  <si>
    <t>－</t>
  </si>
  <si>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</si>
  <si>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事 業 所 名 称</t>
    <phoneticPr fontId="60"/>
  </si>
  <si>
    <t>事業所  所在地</t>
    <phoneticPr fontId="60"/>
  </si>
  <si>
    <t>会社等法人番号</t>
    <phoneticPr fontId="60"/>
  </si>
  <si>
    <t>電　話　番　号</t>
    <phoneticPr fontId="60"/>
  </si>
  <si>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</si>
  <si>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</si>
  <si>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社会保険及び労働保険への加入状況にかかる確認票</t>
  </si>
  <si>
    <t>社会保険・労働保険に加入している場合には、それを証明する書類を添付していますか？</t>
    <phoneticPr fontId="13"/>
  </si>
  <si>
    <t>生産活動の内容</t>
    <phoneticPr fontId="13"/>
  </si>
  <si>
    <t>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添付していますか。</t>
    <phoneticPr fontId="13"/>
  </si>
  <si>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60"/>
  </si>
  <si>
    <t>参考様式11　指定障害者支援施設等との連携体制及び支援の体制の概要</t>
    <phoneticPr fontId="13"/>
  </si>
  <si>
    <t>参考様式12　関係機関との協力体制</t>
    <phoneticPr fontId="13"/>
  </si>
  <si>
    <t>参考様式13　常時の連絡体制の確保の具体的方法</t>
    <phoneticPr fontId="13"/>
  </si>
  <si>
    <t>指定障害者支援施設等との連携体制・支援体制の概要
＊共同生活援助事業所以外はチェック不要</t>
    <phoneticPr fontId="13"/>
  </si>
  <si>
    <t>指定障害者支援施設等との連携体制・支援体制の概要を具体的に記載していますか。</t>
    <phoneticPr fontId="13"/>
  </si>
  <si>
    <t>関係機関との協力体制
＊一般相談支援事業所以外はチェック不要</t>
    <phoneticPr fontId="13"/>
  </si>
  <si>
    <t>・地域移行支援で、対象者を特定する場合、体験利用・体験宿泊を委託する場合に作成してください。
・地域定着支援で、対象者を特定する場合、一時的な滞在を委託する場合に作成してください。</t>
  </si>
  <si>
    <t>24時間の連絡体制を確保していますか。</t>
    <phoneticPr fontId="13"/>
  </si>
  <si>
    <t>生活介護、自立訓練（機能訓練）、自立訓練（生活訓練）、就労移行支援、就労継続支援(Ｂ型)、就労継続支援(Ａ型)の訓練・作業室の面積は一人あたり、３㎡以上となっていますか？</t>
    <rPh sb="56" eb="58">
      <t>クンレン</t>
    </rPh>
    <rPh sb="59" eb="62">
      <t>サギョウシツ</t>
    </rPh>
    <rPh sb="63" eb="65">
      <t>メンセキ</t>
    </rPh>
    <rPh sb="66" eb="68">
      <t>ヒトリ</t>
    </rPh>
    <rPh sb="74" eb="76">
      <t>イジョウ</t>
    </rPh>
    <phoneticPr fontId="13"/>
  </si>
  <si>
    <t>参考様式17</t>
    <rPh sb="0" eb="2">
      <t>サンコウ</t>
    </rPh>
    <rPh sb="2" eb="4">
      <t>ヨウシキ</t>
    </rPh>
    <phoneticPr fontId="13"/>
  </si>
  <si>
    <t>支援を受ける施設の名称</t>
    <rPh sb="0" eb="2">
      <t>シエン</t>
    </rPh>
    <rPh sb="3" eb="4">
      <t>ウ</t>
    </rPh>
    <rPh sb="6" eb="8">
      <t>シセツ</t>
    </rPh>
    <rPh sb="9" eb="11">
      <t>メイショウ</t>
    </rPh>
    <phoneticPr fontId="13"/>
  </si>
  <si>
    <t>支援を受ける施設のサービス種類</t>
    <rPh sb="0" eb="2">
      <t>シエン</t>
    </rPh>
    <rPh sb="3" eb="4">
      <t>ウ</t>
    </rPh>
    <rPh sb="6" eb="8">
      <t>シセツ</t>
    </rPh>
    <rPh sb="13" eb="15">
      <t>シュルイ</t>
    </rPh>
    <phoneticPr fontId="13"/>
  </si>
  <si>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13"/>
  </si>
  <si>
    <t>移行元サービス種類</t>
    <rPh sb="0" eb="2">
      <t>イコウ</t>
    </rPh>
    <rPh sb="2" eb="3">
      <t>モト</t>
    </rPh>
    <rPh sb="7" eb="9">
      <t>シュルイ</t>
    </rPh>
    <phoneticPr fontId="60"/>
  </si>
  <si>
    <t>就職日</t>
    <rPh sb="0" eb="2">
      <t>シュウショク</t>
    </rPh>
    <rPh sb="2" eb="3">
      <t>ビ</t>
    </rPh>
    <phoneticPr fontId="13"/>
  </si>
  <si>
    <t>就職先事業所名</t>
    <rPh sb="0" eb="3">
      <t>シュウショクサキ</t>
    </rPh>
    <rPh sb="3" eb="6">
      <t>ジギョウショ</t>
    </rPh>
    <rPh sb="6" eb="7">
      <t>メイ</t>
    </rPh>
    <phoneticPr fontId="13"/>
  </si>
  <si>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13"/>
  </si>
  <si>
    <t>生活介護</t>
    <rPh sb="0" eb="2">
      <t>セイカツ</t>
    </rPh>
    <rPh sb="2" eb="4">
      <t>カイゴ</t>
    </rPh>
    <phoneticPr fontId="60"/>
  </si>
  <si>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13"/>
  </si>
  <si>
    <t>機能訓練</t>
    <rPh sb="0" eb="2">
      <t>キノウ</t>
    </rPh>
    <rPh sb="2" eb="4">
      <t>クンレン</t>
    </rPh>
    <phoneticPr fontId="60"/>
  </si>
  <si>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13"/>
  </si>
  <si>
    <t>生活訓練</t>
    <rPh sb="0" eb="2">
      <t>セイカツ</t>
    </rPh>
    <rPh sb="2" eb="4">
      <t>クンレン</t>
    </rPh>
    <phoneticPr fontId="60"/>
  </si>
  <si>
    <t>注４　利用者の移行元事業所である一体的に運営する事業所（多機能型であってもどれか一つのサービスに
　　限る）のサービス種別を記入する。</t>
    <phoneticPr fontId="60"/>
  </si>
  <si>
    <t>就労移行支援</t>
    <rPh sb="0" eb="2">
      <t>シュウロウ</t>
    </rPh>
    <rPh sb="2" eb="4">
      <t>イコウ</t>
    </rPh>
    <rPh sb="4" eb="6">
      <t>シエン</t>
    </rPh>
    <phoneticPr fontId="60"/>
  </si>
  <si>
    <t>注５　適宜、欄は追加してください。</t>
    <rPh sb="0" eb="1">
      <t>チュウ</t>
    </rPh>
    <rPh sb="3" eb="5">
      <t>テキギ</t>
    </rPh>
    <rPh sb="6" eb="7">
      <t>ラン</t>
    </rPh>
    <rPh sb="8" eb="10">
      <t>ツイカ</t>
    </rPh>
    <phoneticPr fontId="13"/>
  </si>
  <si>
    <t>就労継続支援A型</t>
    <phoneticPr fontId="60"/>
  </si>
  <si>
    <t>就労継続支援B型</t>
    <phoneticPr fontId="60"/>
  </si>
  <si>
    <t>利用者の苗字のイニシャル</t>
    <rPh sb="0" eb="3">
      <t>リヨウシャ</t>
    </rPh>
    <rPh sb="4" eb="6">
      <t>ミョウジ</t>
    </rPh>
    <phoneticPr fontId="13"/>
  </si>
  <si>
    <t>事業所等に係る情報の公表</t>
    <rPh sb="0" eb="3">
      <t>ジギョウショ</t>
    </rPh>
    <rPh sb="3" eb="4">
      <t>トウ</t>
    </rPh>
    <rPh sb="5" eb="6">
      <t>カカ</t>
    </rPh>
    <rPh sb="7" eb="9">
      <t>ジョウホウ</t>
    </rPh>
    <rPh sb="10" eb="12">
      <t>コウヒョウ</t>
    </rPh>
    <phoneticPr fontId="13"/>
  </si>
  <si>
    <t>まず最初に</t>
    <rPh sb="2" eb="4">
      <t>サイショ</t>
    </rPh>
    <phoneticPr fontId="13"/>
  </si>
  <si>
    <t>法令遵守</t>
    <rPh sb="0" eb="2">
      <t>ホウレイ</t>
    </rPh>
    <rPh sb="2" eb="4">
      <t>ジュンシュ</t>
    </rPh>
    <phoneticPr fontId="13"/>
  </si>
  <si>
    <t>業務管理体制の届出</t>
    <rPh sb="0" eb="2">
      <t>ギョウム</t>
    </rPh>
    <rPh sb="2" eb="4">
      <t>カンリ</t>
    </rPh>
    <rPh sb="4" eb="6">
      <t>タイセイ</t>
    </rPh>
    <rPh sb="7" eb="9">
      <t>トドケデ</t>
    </rPh>
    <phoneticPr fontId="13"/>
  </si>
  <si>
    <t>＜すでに指定を受けている事業所がある場合＞
障害者の日常生活及び社会生活を総合的に支援するための法律（以下「法」という。）第76条の３により、指定障害福祉サービス事業者等には事業所等に係る情報の公表が義務付けられています。ＷＡＭ-ＮＥＴの「障害福祉サービス等情報検索」ですでに指定を受けている全ての事業所の直近の情報を公表していますか？</t>
    <rPh sb="4" eb="6">
      <t>シテイ</t>
    </rPh>
    <rPh sb="7" eb="8">
      <t>ウ</t>
    </rPh>
    <rPh sb="12" eb="15">
      <t>ジギョウショ</t>
    </rPh>
    <rPh sb="18" eb="20">
      <t>バアイ</t>
    </rPh>
    <rPh sb="22" eb="25">
      <t>ショウガイシャ</t>
    </rPh>
    <rPh sb="26" eb="28">
      <t>ニチジョウ</t>
    </rPh>
    <rPh sb="28" eb="30">
      <t>セイカツ</t>
    </rPh>
    <rPh sb="30" eb="31">
      <t>オヨ</t>
    </rPh>
    <rPh sb="32" eb="34">
      <t>シャカイ</t>
    </rPh>
    <rPh sb="34" eb="36">
      <t>セイカツ</t>
    </rPh>
    <rPh sb="37" eb="40">
      <t>ソウゴウテキ</t>
    </rPh>
    <rPh sb="41" eb="43">
      <t>シエン</t>
    </rPh>
    <rPh sb="48" eb="50">
      <t>ホウリツ</t>
    </rPh>
    <rPh sb="51" eb="53">
      <t>イカ</t>
    </rPh>
    <rPh sb="54" eb="55">
      <t>ホウ</t>
    </rPh>
    <rPh sb="61" eb="62">
      <t>ダイ</t>
    </rPh>
    <rPh sb="64" eb="65">
      <t>ジョウ</t>
    </rPh>
    <rPh sb="71" eb="73">
      <t>シテイ</t>
    </rPh>
    <rPh sb="73" eb="75">
      <t>ショウガイ</t>
    </rPh>
    <rPh sb="75" eb="77">
      <t>フクシ</t>
    </rPh>
    <rPh sb="81" eb="84">
      <t>ジギョウシャ</t>
    </rPh>
    <rPh sb="84" eb="85">
      <t>トウ</t>
    </rPh>
    <rPh sb="87" eb="90">
      <t>ジギョウショ</t>
    </rPh>
    <rPh sb="90" eb="91">
      <t>トウ</t>
    </rPh>
    <rPh sb="92" eb="93">
      <t>カカ</t>
    </rPh>
    <rPh sb="94" eb="96">
      <t>ジョウホウ</t>
    </rPh>
    <rPh sb="97" eb="99">
      <t>コウヒョウ</t>
    </rPh>
    <rPh sb="100" eb="103">
      <t>ギムヅ</t>
    </rPh>
    <rPh sb="120" eb="122">
      <t>ショウガイ</t>
    </rPh>
    <rPh sb="122" eb="124">
      <t>フクシ</t>
    </rPh>
    <rPh sb="128" eb="129">
      <t>トウ</t>
    </rPh>
    <rPh sb="129" eb="131">
      <t>ジョウホウ</t>
    </rPh>
    <rPh sb="131" eb="133">
      <t>ケンサク</t>
    </rPh>
    <rPh sb="138" eb="140">
      <t>シテイ</t>
    </rPh>
    <rPh sb="141" eb="142">
      <t>ウ</t>
    </rPh>
    <rPh sb="146" eb="147">
      <t>スベ</t>
    </rPh>
    <rPh sb="149" eb="152">
      <t>ジギョウショ</t>
    </rPh>
    <rPh sb="153" eb="155">
      <t>チョッキン</t>
    </rPh>
    <rPh sb="156" eb="158">
      <t>ジョウホウ</t>
    </rPh>
    <rPh sb="159" eb="161">
      <t>コウヒョウ</t>
    </rPh>
    <phoneticPr fontId="13"/>
  </si>
  <si>
    <t>＜すでに指定を受けている事業所がある場合＞
法第51条の２並びに第51条の31により、指定障害福祉サービス事業者等並びに指定相談支援事業者は業務管理体制の整備に関する事項の届出が義務付けられています。直近の内容で届け出ていることを確認しましたか？</t>
    <rPh sb="22" eb="23">
      <t>ホウ</t>
    </rPh>
    <rPh sb="23" eb="24">
      <t>ダイ</t>
    </rPh>
    <rPh sb="26" eb="27">
      <t>ジョウ</t>
    </rPh>
    <rPh sb="29" eb="30">
      <t>ナラ</t>
    </rPh>
    <rPh sb="32" eb="33">
      <t>ダイ</t>
    </rPh>
    <rPh sb="35" eb="36">
      <t>ジョウ</t>
    </rPh>
    <rPh sb="43" eb="45">
      <t>シテイ</t>
    </rPh>
    <rPh sb="45" eb="47">
      <t>ショウガイ</t>
    </rPh>
    <rPh sb="47" eb="49">
      <t>フクシ</t>
    </rPh>
    <rPh sb="53" eb="56">
      <t>ジギョウシャ</t>
    </rPh>
    <rPh sb="56" eb="57">
      <t>トウ</t>
    </rPh>
    <rPh sb="57" eb="58">
      <t>ナラ</t>
    </rPh>
    <rPh sb="60" eb="62">
      <t>シテイ</t>
    </rPh>
    <rPh sb="62" eb="64">
      <t>ソウダン</t>
    </rPh>
    <rPh sb="64" eb="66">
      <t>シエン</t>
    </rPh>
    <rPh sb="66" eb="69">
      <t>ジギョウシャ</t>
    </rPh>
    <rPh sb="70" eb="72">
      <t>ギョウム</t>
    </rPh>
    <rPh sb="72" eb="74">
      <t>カンリ</t>
    </rPh>
    <rPh sb="74" eb="76">
      <t>タイセイ</t>
    </rPh>
    <rPh sb="77" eb="79">
      <t>セイビ</t>
    </rPh>
    <rPh sb="80" eb="81">
      <t>カン</t>
    </rPh>
    <rPh sb="83" eb="85">
      <t>ジコウ</t>
    </rPh>
    <rPh sb="86" eb="88">
      <t>トドケデ</t>
    </rPh>
    <rPh sb="89" eb="92">
      <t>ギムヅ</t>
    </rPh>
    <rPh sb="100" eb="102">
      <t>チョッキン</t>
    </rPh>
    <rPh sb="103" eb="105">
      <t>ナイヨウ</t>
    </rPh>
    <rPh sb="106" eb="107">
      <t>トド</t>
    </rPh>
    <rPh sb="108" eb="109">
      <t>デ</t>
    </rPh>
    <rPh sb="115" eb="117">
      <t>カクニン</t>
    </rPh>
    <phoneticPr fontId="13"/>
  </si>
  <si>
    <t>事前確認表</t>
    <phoneticPr fontId="13"/>
  </si>
  <si>
    <t>管理者・サービス管理責任者・サービス提供責任者・相談支援専門員</t>
    <rPh sb="0" eb="3">
      <t>カンリシャ</t>
    </rPh>
    <rPh sb="8" eb="10">
      <t>カンリ</t>
    </rPh>
    <rPh sb="10" eb="12">
      <t>セキニン</t>
    </rPh>
    <rPh sb="12" eb="13">
      <t>シャ</t>
    </rPh>
    <rPh sb="18" eb="20">
      <t>テイキョウ</t>
    </rPh>
    <rPh sb="20" eb="23">
      <t>セキニンシャ</t>
    </rPh>
    <rPh sb="24" eb="26">
      <t>ソウダン</t>
    </rPh>
    <rPh sb="26" eb="28">
      <t>シエン</t>
    </rPh>
    <rPh sb="28" eb="31">
      <t>センモンイン</t>
    </rPh>
    <phoneticPr fontId="60"/>
  </si>
  <si>
    <t>管理者・サービス管理責任者・サービス提供責任者・相談支援専門員の氏名や住所は参考様式４の「経歴書」と相違ないですか？</t>
    <rPh sb="0" eb="3">
      <t>カンリシャ</t>
    </rPh>
    <rPh sb="8" eb="10">
      <t>カンリ</t>
    </rPh>
    <rPh sb="10" eb="12">
      <t>セキニン</t>
    </rPh>
    <rPh sb="12" eb="13">
      <t>シャ</t>
    </rPh>
    <rPh sb="24" eb="26">
      <t>ソウダン</t>
    </rPh>
    <rPh sb="26" eb="28">
      <t>シエン</t>
    </rPh>
    <rPh sb="28" eb="31">
      <t>センモンイン</t>
    </rPh>
    <rPh sb="32" eb="34">
      <t>シメイ</t>
    </rPh>
    <rPh sb="35" eb="37">
      <t>ジュウショ</t>
    </rPh>
    <rPh sb="38" eb="40">
      <t>サンコウ</t>
    </rPh>
    <rPh sb="40" eb="42">
      <t>ヨウシキ</t>
    </rPh>
    <rPh sb="45" eb="48">
      <t>ケイレキショ</t>
    </rPh>
    <rPh sb="50" eb="52">
      <t>ソウイ</t>
    </rPh>
    <phoneticPr fontId="60"/>
  </si>
  <si>
    <t>記載する法律名は、「障害者総合支援法」ではなく「障害者の日常生活及び社会生活を総合的に支援するための法律」となっていますか？</t>
    <rPh sb="0" eb="2">
      <t>キサイ</t>
    </rPh>
    <rPh sb="4" eb="6">
      <t>ホウリツ</t>
    </rPh>
    <rPh sb="6" eb="7">
      <t>メイ</t>
    </rPh>
    <rPh sb="10" eb="13">
      <t>ショウガイシャ</t>
    </rPh>
    <rPh sb="13" eb="15">
      <t>ソウゴウ</t>
    </rPh>
    <rPh sb="15" eb="17">
      <t>シエン</t>
    </rPh>
    <rPh sb="17" eb="18">
      <t>ホウ</t>
    </rPh>
    <phoneticPr fontId="60"/>
  </si>
  <si>
    <t>行動援護従業者養成研修等受講誓約書</t>
    <rPh sb="0" eb="2">
      <t>コウドウ</t>
    </rPh>
    <rPh sb="11" eb="12">
      <t>トウ</t>
    </rPh>
    <phoneticPr fontId="13"/>
  </si>
  <si>
    <t>行動援護従業者</t>
    <rPh sb="0" eb="2">
      <t>コウドウ</t>
    </rPh>
    <phoneticPr fontId="60"/>
  </si>
  <si>
    <t>　下記の者に令和　年　月末までに次のとおり行動援護従業者養成研修、又は強度行動障害支援者養成研修（基礎研修及び実践研修）を受講させることを誓約します。</t>
    <rPh sb="6" eb="8">
      <t>レイワ</t>
    </rPh>
    <rPh sb="21" eb="23">
      <t>コウドウ</t>
    </rPh>
    <rPh sb="33" eb="34">
      <t>マタ</t>
    </rPh>
    <rPh sb="35" eb="37">
      <t>キョウド</t>
    </rPh>
    <rPh sb="37" eb="39">
      <t>コウドウ</t>
    </rPh>
    <rPh sb="39" eb="41">
      <t>ショウガイ</t>
    </rPh>
    <rPh sb="41" eb="44">
      <t>シエンシャ</t>
    </rPh>
    <rPh sb="44" eb="46">
      <t>ヨウセイ</t>
    </rPh>
    <rPh sb="46" eb="48">
      <t>ケンシュウ</t>
    </rPh>
    <rPh sb="49" eb="51">
      <t>キソ</t>
    </rPh>
    <rPh sb="51" eb="53">
      <t>ケンシュウ</t>
    </rPh>
    <rPh sb="53" eb="54">
      <t>オヨ</t>
    </rPh>
    <rPh sb="55" eb="57">
      <t>ジッセン</t>
    </rPh>
    <rPh sb="57" eb="59">
      <t>ケンシュウ</t>
    </rPh>
    <phoneticPr fontId="13"/>
  </si>
  <si>
    <t>令和　　年　　月　　日</t>
    <rPh sb="0" eb="2">
      <t>レイワ</t>
    </rPh>
    <rPh sb="4" eb="5">
      <t>ネン</t>
    </rPh>
    <rPh sb="7" eb="8">
      <t>ガツ</t>
    </rPh>
    <rPh sb="10" eb="11">
      <t>ニチ</t>
    </rPh>
    <phoneticPr fontId="13"/>
  </si>
  <si>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3"/>
  </si>
  <si>
    <t>　　従業者　　　　　　・・・通算１年以上（180日以上）</t>
    <rPh sb="2" eb="5">
      <t>ジュウギョウシャ</t>
    </rPh>
    <rPh sb="14" eb="16">
      <t>ツウサン</t>
    </rPh>
    <rPh sb="17" eb="20">
      <t>ネンイジョウ</t>
    </rPh>
    <rPh sb="24" eb="25">
      <t>ニチ</t>
    </rPh>
    <rPh sb="25" eb="27">
      <t>イジョウ</t>
    </rPh>
    <phoneticPr fontId="13"/>
  </si>
  <si>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3"/>
  </si>
  <si>
    <t>参考様式16　行動援護従事者養成研修受講誓約書</t>
    <rPh sb="0" eb="2">
      <t>サンコウ</t>
    </rPh>
    <rPh sb="2" eb="4">
      <t>ヨウシキ</t>
    </rPh>
    <rPh sb="7" eb="9">
      <t>コウドウ</t>
    </rPh>
    <rPh sb="9" eb="11">
      <t>エンゴ</t>
    </rPh>
    <rPh sb="11" eb="14">
      <t>ジュウジシャ</t>
    </rPh>
    <rPh sb="14" eb="16">
      <t>ヨウセイ</t>
    </rPh>
    <rPh sb="16" eb="18">
      <t>ケンシュウ</t>
    </rPh>
    <rPh sb="18" eb="20">
      <t>ジュコウ</t>
    </rPh>
    <rPh sb="20" eb="23">
      <t>セイヤクショ</t>
    </rPh>
    <phoneticPr fontId="60"/>
  </si>
  <si>
    <t>参考様式16　行動援護従事者養成研修受講誓約書
※行動援護以外の事業所はチェック不要</t>
    <rPh sb="7" eb="9">
      <t>コウドウ</t>
    </rPh>
    <rPh sb="25" eb="27">
      <t>コウドウ</t>
    </rPh>
    <rPh sb="27" eb="29">
      <t>エンゴ</t>
    </rPh>
    <rPh sb="29" eb="31">
      <t>イガイ</t>
    </rPh>
    <rPh sb="32" eb="35">
      <t>ジギョウショ</t>
    </rPh>
    <rPh sb="40" eb="42">
      <t>フヨウ</t>
    </rPh>
    <phoneticPr fontId="60"/>
  </si>
  <si>
    <t>行動援護を申請する場合で、サービス提供責任者及び従業者が行動援護従業者養成研修又は強度行動障害支援者養成研修（基礎研修及び実践研修）を修了していない場合、受講誓約書の記入はしていますか？</t>
    <rPh sb="0" eb="2">
      <t>コウドウ</t>
    </rPh>
    <rPh sb="2" eb="4">
      <t>エンゴ</t>
    </rPh>
    <rPh sb="5" eb="7">
      <t>シンセイ</t>
    </rPh>
    <rPh sb="9" eb="11">
      <t>バアイ</t>
    </rPh>
    <rPh sb="17" eb="19">
      <t>テイキョウ</t>
    </rPh>
    <rPh sb="19" eb="22">
      <t>セキニンシャ</t>
    </rPh>
    <rPh sb="22" eb="23">
      <t>オヨ</t>
    </rPh>
    <rPh sb="24" eb="27">
      <t>ジュウギョウシャ</t>
    </rPh>
    <rPh sb="28" eb="30">
      <t>コウドウ</t>
    </rPh>
    <rPh sb="30" eb="32">
      <t>エンゴ</t>
    </rPh>
    <rPh sb="32" eb="35">
      <t>ジュウギョウシャ</t>
    </rPh>
    <rPh sb="35" eb="37">
      <t>ヨウセイ</t>
    </rPh>
    <rPh sb="37" eb="39">
      <t>ケンシュウ</t>
    </rPh>
    <rPh sb="39" eb="40">
      <t>マタ</t>
    </rPh>
    <rPh sb="41" eb="43">
      <t>キョウド</t>
    </rPh>
    <rPh sb="43" eb="45">
      <t>コウドウ</t>
    </rPh>
    <rPh sb="45" eb="47">
      <t>ショウガイ</t>
    </rPh>
    <rPh sb="47" eb="50">
      <t>シエンシャ</t>
    </rPh>
    <rPh sb="50" eb="52">
      <t>ヨウセイ</t>
    </rPh>
    <rPh sb="52" eb="54">
      <t>ケンシュウ</t>
    </rPh>
    <rPh sb="55" eb="57">
      <t>キソ</t>
    </rPh>
    <rPh sb="57" eb="59">
      <t>ケンシュウ</t>
    </rPh>
    <rPh sb="59" eb="60">
      <t>オヨ</t>
    </rPh>
    <rPh sb="61" eb="63">
      <t>ジッセン</t>
    </rPh>
    <rPh sb="63" eb="65">
      <t>ケンシュウ</t>
    </rPh>
    <rPh sb="67" eb="69">
      <t>シュウリョウ</t>
    </rPh>
    <rPh sb="74" eb="76">
      <t>バアイ</t>
    </rPh>
    <rPh sb="77" eb="79">
      <t>ジュコウ</t>
    </rPh>
    <rPh sb="79" eb="82">
      <t>セイヤクショ</t>
    </rPh>
    <rPh sb="83" eb="85">
      <t>キニュウ</t>
    </rPh>
    <phoneticPr fontId="60"/>
  </si>
  <si>
    <t>事業開始年月日から起算して１年間で作成していますか？
例：R2年10月１日指定希望の場合　⇒　R2年10月～R3年９月</t>
    <rPh sb="0" eb="2">
      <t>ジギョウ</t>
    </rPh>
    <rPh sb="2" eb="4">
      <t>カイシ</t>
    </rPh>
    <rPh sb="4" eb="5">
      <t>ネン</t>
    </rPh>
    <rPh sb="5" eb="7">
      <t>ガッピ</t>
    </rPh>
    <rPh sb="9" eb="11">
      <t>キサン</t>
    </rPh>
    <rPh sb="14" eb="16">
      <t>ネンカン</t>
    </rPh>
    <rPh sb="17" eb="19">
      <t>サクセイ</t>
    </rPh>
    <rPh sb="27" eb="28">
      <t>レイ</t>
    </rPh>
    <rPh sb="31" eb="32">
      <t>ネン</t>
    </rPh>
    <rPh sb="34" eb="35">
      <t>ガツ</t>
    </rPh>
    <rPh sb="36" eb="37">
      <t>ヒ</t>
    </rPh>
    <rPh sb="37" eb="39">
      <t>シテイ</t>
    </rPh>
    <rPh sb="39" eb="41">
      <t>キボウ</t>
    </rPh>
    <rPh sb="42" eb="44">
      <t>バアイ</t>
    </rPh>
    <rPh sb="49" eb="50">
      <t>ネン</t>
    </rPh>
    <rPh sb="52" eb="53">
      <t>ガツ</t>
    </rPh>
    <rPh sb="56" eb="57">
      <t>ネン</t>
    </rPh>
    <rPh sb="58" eb="59">
      <t>ガツ</t>
    </rPh>
    <phoneticPr fontId="60"/>
  </si>
  <si>
    <t>郵便番号・住所は合っていますか？
念のため追跡番号を下記にお控えください。
追跡番号：</t>
    <rPh sb="0" eb="4">
      <t>ユウビンバンゴウ</t>
    </rPh>
    <rPh sb="17" eb="18">
      <t>ネン</t>
    </rPh>
    <rPh sb="30" eb="31">
      <t>ヒカ</t>
    </rPh>
    <rPh sb="40" eb="41">
      <t>バン</t>
    </rPh>
    <rPh sb="41" eb="42">
      <t>ゴウ</t>
    </rPh>
    <phoneticPr fontId="60"/>
  </si>
  <si>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3"/>
  </si>
  <si>
    <t>　　精神障害者の直接支援業務に従事することが必要です。</t>
    <rPh sb="22" eb="24">
      <t>ヒツヨウ</t>
    </rPh>
    <phoneticPr fontId="13"/>
  </si>
  <si>
    <t>行動援護従業者養成研修
又は
強度行動障害支援者養成研修（基礎研修及び実践研修）</t>
    <phoneticPr fontId="60"/>
  </si>
  <si>
    <t>　　令和</t>
    <rPh sb="2" eb="4">
      <t>レイワ</t>
    </rPh>
    <phoneticPr fontId="13"/>
  </si>
  <si>
    <t>職種（　　　　　　　　　　　　　　　）</t>
    <rPh sb="0" eb="2">
      <t>ショクシュ</t>
    </rPh>
    <phoneticPr fontId="13"/>
  </si>
  <si>
    <t>　　　　　　　　　　　　　　　　　　　   　　令和　　年　　月　　日</t>
    <rPh sb="24" eb="26">
      <t>レイワ</t>
    </rPh>
    <phoneticPr fontId="13"/>
  </si>
  <si>
    <t>　　　　　　　　　　　　　　　　　　　　　　　　　　　　　令和　　　年　　　月　　　日</t>
    <rPh sb="29" eb="31">
      <t>レイワ</t>
    </rPh>
    <phoneticPr fontId="13"/>
  </si>
  <si>
    <t>　　　　　　　　　　　　　　　　　　　　　　　　　　　令和　　　年　　　月　　　日</t>
    <rPh sb="27" eb="29">
      <t>レイワ</t>
    </rPh>
    <phoneticPr fontId="13"/>
  </si>
  <si>
    <t>回答年月日　　令和　　年　　月　　日</t>
    <rPh sb="7" eb="9">
      <t>レイワ</t>
    </rPh>
    <phoneticPr fontId="13"/>
  </si>
  <si>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13" type="Hiragana" alignment="distributed"/>
  </si>
  <si>
    <t>氏名、生年月日、役職名・呼称、住所、TEL、FAXの記載はされていますか？</t>
    <rPh sb="0" eb="2">
      <t>シメイ</t>
    </rPh>
    <rPh sb="3" eb="5">
      <t>セイネン</t>
    </rPh>
    <rPh sb="5" eb="7">
      <t>ガッピ</t>
    </rPh>
    <rPh sb="8" eb="11">
      <t>ヤクショクメイ</t>
    </rPh>
    <rPh sb="12" eb="14">
      <t>コショウ</t>
    </rPh>
    <rPh sb="15" eb="17">
      <t>ジュウショ</t>
    </rPh>
    <rPh sb="26" eb="28">
      <t>キサイ</t>
    </rPh>
    <phoneticPr fontId="60"/>
  </si>
  <si>
    <r>
      <t>令和（　　）年（　　）月頃に手続予定。</t>
    </r>
    <r>
      <rPr>
        <sz val="8"/>
        <color theme="1"/>
        <rFont val="ＭＳ ゴシック"/>
        <family val="3"/>
        <charset val="128"/>
      </rPr>
      <t>（申請から３ヶ月以内の年月をご記入ください。）</t>
    </r>
    <rPh sb="0" eb="2">
      <t>レイワ</t>
    </rPh>
    <phoneticPr fontId="13"/>
  </si>
  <si>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60"/>
  </si>
  <si>
    <t>　</t>
    <phoneticPr fontId="13"/>
  </si>
  <si>
    <t>＜全事業者対象＞
指定予定日の前々月15日までに提出していますか？</t>
    <rPh sb="1" eb="2">
      <t>ゼン</t>
    </rPh>
    <rPh sb="2" eb="5">
      <t>ジギョウシャ</t>
    </rPh>
    <rPh sb="5" eb="7">
      <t>タイショウ</t>
    </rPh>
    <rPh sb="9" eb="11">
      <t>シテイ</t>
    </rPh>
    <rPh sb="11" eb="13">
      <t>ヨテイ</t>
    </rPh>
    <rPh sb="13" eb="14">
      <t>ビ</t>
    </rPh>
    <rPh sb="15" eb="18">
      <t>ゼンゼンゲツ</t>
    </rPh>
    <rPh sb="20" eb="21">
      <t>ニチ</t>
    </rPh>
    <rPh sb="24" eb="26">
      <t>テイシュツ</t>
    </rPh>
    <phoneticPr fontId="13"/>
  </si>
  <si>
    <t>指定障害福祉サービス事業所用、指定障害者支援施設用、指定一般相談支援事業所用の確認はしていますか？</t>
    <rPh sb="0" eb="2">
      <t>シテイ</t>
    </rPh>
    <rPh sb="2" eb="4">
      <t>ショウガイ</t>
    </rPh>
    <rPh sb="4" eb="6">
      <t>フクシ</t>
    </rPh>
    <rPh sb="10" eb="12">
      <t>ジギョウ</t>
    </rPh>
    <rPh sb="12" eb="13">
      <t>ショ</t>
    </rPh>
    <rPh sb="13" eb="14">
      <t>ヨウ</t>
    </rPh>
    <rPh sb="15" eb="17">
      <t>シテイ</t>
    </rPh>
    <rPh sb="17" eb="20">
      <t>ショウガイシャ</t>
    </rPh>
    <rPh sb="20" eb="22">
      <t>シエン</t>
    </rPh>
    <rPh sb="22" eb="25">
      <t>シセツヨウ</t>
    </rPh>
    <rPh sb="26" eb="28">
      <t>シテイ</t>
    </rPh>
    <rPh sb="28" eb="30">
      <t>イッパン</t>
    </rPh>
    <rPh sb="30" eb="32">
      <t>ソウダン</t>
    </rPh>
    <rPh sb="32" eb="34">
      <t>シエン</t>
    </rPh>
    <rPh sb="34" eb="37">
      <t>ジギョウショ</t>
    </rPh>
    <rPh sb="37" eb="38">
      <t>ヨウ</t>
    </rPh>
    <rPh sb="39" eb="41">
      <t>カクニン</t>
    </rPh>
    <phoneticPr fontId="60"/>
  </si>
  <si>
    <t>夜間支援員①</t>
    <rPh sb="0" eb="2">
      <t>ヤカン</t>
    </rPh>
    <rPh sb="2" eb="4">
      <t>シエン</t>
    </rPh>
    <rPh sb="4" eb="5">
      <t>イン</t>
    </rPh>
    <phoneticPr fontId="13"/>
  </si>
  <si>
    <t>夜間支援員②</t>
    <rPh sb="0" eb="2">
      <t>ヤカン</t>
    </rPh>
    <rPh sb="2" eb="4">
      <t>シエン</t>
    </rPh>
    <rPh sb="4" eb="5">
      <t>イン</t>
    </rPh>
    <phoneticPr fontId="13"/>
  </si>
  <si>
    <t>夜間支援員は常勤換算に含まれていませんか？</t>
    <rPh sb="0" eb="2">
      <t>ヤカン</t>
    </rPh>
    <rPh sb="2" eb="4">
      <t>シエン</t>
    </rPh>
    <rPh sb="4" eb="5">
      <t>イン</t>
    </rPh>
    <rPh sb="6" eb="8">
      <t>ジョウキン</t>
    </rPh>
    <rPh sb="8" eb="10">
      <t>カンサン</t>
    </rPh>
    <rPh sb="11" eb="12">
      <t>フク</t>
    </rPh>
    <phoneticPr fontId="13"/>
  </si>
  <si>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60"/>
  </si>
  <si>
    <t>就労定着支援</t>
    <rPh sb="0" eb="2">
      <t>シュウロウ</t>
    </rPh>
    <rPh sb="2" eb="4">
      <t>テイチャク</t>
    </rPh>
    <rPh sb="4" eb="6">
      <t>シエン</t>
    </rPh>
    <phoneticPr fontId="13"/>
  </si>
  <si>
    <t>自立生活援助</t>
    <rPh sb="0" eb="2">
      <t>ジリツ</t>
    </rPh>
    <rPh sb="2" eb="4">
      <t>セイカツ</t>
    </rPh>
    <rPh sb="4" eb="6">
      <t>エンジョ</t>
    </rPh>
    <phoneticPr fontId="13"/>
  </si>
  <si>
    <t>職歴
（勤務先が障害福祉サービス事業所の場合は事業所名まで記載すること）</t>
    <rPh sb="0" eb="2">
      <t>ショクレキ</t>
    </rPh>
    <rPh sb="4" eb="7">
      <t>キンムサキ</t>
    </rPh>
    <rPh sb="8" eb="12">
      <t>ショウガイフクシ</t>
    </rPh>
    <rPh sb="16" eb="19">
      <t>ジギョウショ</t>
    </rPh>
    <rPh sb="20" eb="22">
      <t>バアイ</t>
    </rPh>
    <rPh sb="23" eb="26">
      <t>ジギョウショ</t>
    </rPh>
    <rPh sb="26" eb="27">
      <t>メイ</t>
    </rPh>
    <rPh sb="29" eb="31">
      <t>キサイ</t>
    </rPh>
    <phoneticPr fontId="13"/>
  </si>
  <si>
    <t>共同生活援助又は障害者支援施設（施設入所支援）を申請する場合</t>
    <rPh sb="0" eb="6">
      <t>キョウドウセイカツエンジョ</t>
    </rPh>
    <rPh sb="6" eb="7">
      <t>マタ</t>
    </rPh>
    <rPh sb="8" eb="15">
      <t>ショウガイシャシエンシセツ</t>
    </rPh>
    <rPh sb="16" eb="22">
      <t>シセツニュウショシエン</t>
    </rPh>
    <phoneticPr fontId="13"/>
  </si>
  <si>
    <t>「指定申請等における地域連携推進会議の実施に係る報告書」の添付はしていますか？</t>
    <rPh sb="29" eb="31">
      <t>テンプ</t>
    </rPh>
    <phoneticPr fontId="13"/>
  </si>
  <si>
    <t>（共同生活援助・障害者支援施設）</t>
    <rPh sb="1" eb="7">
      <t>キョウドウセイカツエンジョ</t>
    </rPh>
    <rPh sb="8" eb="11">
      <t>ショウガイシャ</t>
    </rPh>
    <rPh sb="11" eb="13">
      <t>シエン</t>
    </rPh>
    <rPh sb="13" eb="15">
      <t>シセツ</t>
    </rPh>
    <phoneticPr fontId="60"/>
  </si>
  <si>
    <t>指定申請等における</t>
    <rPh sb="0" eb="2">
      <t>してい</t>
    </rPh>
    <rPh sb="2" eb="4">
      <t>しんせい</t>
    </rPh>
    <rPh sb="4" eb="5">
      <t>など</t>
    </rPh>
    <phoneticPr fontId="104" type="Hiragana"/>
  </si>
  <si>
    <t>令和</t>
    <rPh sb="0" eb="2">
      <t>れいわ</t>
    </rPh>
    <phoneticPr fontId="104" type="Hiragana"/>
  </si>
  <si>
    <t>年</t>
    <rPh sb="0" eb="1">
      <t>とし</t>
    </rPh>
    <phoneticPr fontId="104" type="Hiragana"/>
  </si>
  <si>
    <t>月</t>
    <rPh sb="0" eb="1">
      <t>つき</t>
    </rPh>
    <phoneticPr fontId="104" type="Hiragana"/>
  </si>
  <si>
    <t>日</t>
    <rPh sb="0" eb="1">
      <t>ひ</t>
    </rPh>
    <phoneticPr fontId="104" type="Hiragana"/>
  </si>
  <si>
    <t>神奈川県知事</t>
    <rPh sb="0" eb="3">
      <t>かながわ</t>
    </rPh>
    <rPh sb="3" eb="6">
      <t>けんちじ</t>
    </rPh>
    <phoneticPr fontId="104" type="Hiragana"/>
  </si>
  <si>
    <t>様</t>
    <rPh sb="0" eb="1">
      <t>さま</t>
    </rPh>
    <phoneticPr fontId="104" type="Hiragana"/>
  </si>
  <si>
    <t>届出者</t>
    <rPh sb="0" eb="2">
      <t>とどけで</t>
    </rPh>
    <rPh sb="2" eb="3">
      <t>しゃ</t>
    </rPh>
    <phoneticPr fontId="104" type="Hiragana"/>
  </si>
  <si>
    <t>所 在 地</t>
    <rPh sb="0" eb="1">
      <t>ショ</t>
    </rPh>
    <rPh sb="2" eb="3">
      <t>ザイ</t>
    </rPh>
    <rPh sb="4" eb="5">
      <t>チ</t>
    </rPh>
    <phoneticPr fontId="105"/>
  </si>
  <si>
    <t>法 人 名</t>
    <rPh sb="0" eb="1">
      <t>ホウ</t>
    </rPh>
    <rPh sb="2" eb="3">
      <t>ヒト</t>
    </rPh>
    <rPh sb="4" eb="5">
      <t>ナ</t>
    </rPh>
    <phoneticPr fontId="105"/>
  </si>
  <si>
    <t>代表者職氏名</t>
    <rPh sb="0" eb="3">
      <t>ダイヒョウシャ</t>
    </rPh>
    <rPh sb="3" eb="4">
      <t>ショク</t>
    </rPh>
    <rPh sb="4" eb="6">
      <t>シメイ</t>
    </rPh>
    <phoneticPr fontId="105"/>
  </si>
  <si>
    <t>担当者</t>
    <rPh sb="0" eb="3">
      <t>たんとうしゃ</t>
    </rPh>
    <phoneticPr fontId="104" type="Hiragana"/>
  </si>
  <si>
    <t>電話番号</t>
    <rPh sb="0" eb="2">
      <t>でんわ</t>
    </rPh>
    <rPh sb="2" eb="4">
      <t>ばんごう</t>
    </rPh>
    <phoneticPr fontId="104" type="Hiragana"/>
  </si>
  <si>
    <t>事業所番号</t>
    <rPh sb="0" eb="3">
      <t>ジギョウショ</t>
    </rPh>
    <rPh sb="3" eb="5">
      <t>バンゴウ</t>
    </rPh>
    <phoneticPr fontId="60"/>
  </si>
  <si>
    <t>事業所名</t>
    <rPh sb="0" eb="3">
      <t>ジギョウショ</t>
    </rPh>
    <rPh sb="3" eb="4">
      <t>メイ</t>
    </rPh>
    <phoneticPr fontId="60"/>
  </si>
  <si>
    <t>事業所所在地</t>
    <rPh sb="0" eb="3">
      <t>じぎょうしょ</t>
    </rPh>
    <rPh sb="3" eb="6">
      <t>しょざいち</t>
    </rPh>
    <phoneticPr fontId="104" type="Hiragana"/>
  </si>
  <si>
    <t>〇地域連携推進会議の開催実績・予定</t>
    <rPh sb="1" eb="3">
      <t>ちいき</t>
    </rPh>
    <rPh sb="3" eb="9">
      <t>れんけいすいしんかいぎ</t>
    </rPh>
    <rPh sb="10" eb="12">
      <t>かいさい</t>
    </rPh>
    <rPh sb="12" eb="14">
      <t>じっせき</t>
    </rPh>
    <rPh sb="15" eb="17">
      <t>よてい</t>
    </rPh>
    <phoneticPr fontId="104" type="Hiragana"/>
  </si>
  <si>
    <t>実施日【令和　年　月　日】　</t>
    <rPh sb="0" eb="3">
      <t>じっしび</t>
    </rPh>
    <rPh sb="4" eb="6">
      <t>れいわ</t>
    </rPh>
    <rPh sb="7" eb="8">
      <t>ねん</t>
    </rPh>
    <rPh sb="9" eb="10">
      <t>げつ</t>
    </rPh>
    <rPh sb="11" eb="12">
      <t>にち</t>
    </rPh>
    <phoneticPr fontId="104" type="Hiragana"/>
  </si>
  <si>
    <t>（住居訪問日：令和　年　月　日）</t>
    <rPh sb="1" eb="3">
      <t>ジュウキョ</t>
    </rPh>
    <rPh sb="3" eb="5">
      <t>ホウモン</t>
    </rPh>
    <rPh sb="5" eb="6">
      <t>ビ</t>
    </rPh>
    <phoneticPr fontId="60"/>
  </si>
  <si>
    <t>※会議で報告した内容及び会議で聴いた要望、助言等についての記録を添付してください。</t>
    <rPh sb="1" eb="3">
      <t>かいぎ</t>
    </rPh>
    <rPh sb="4" eb="6">
      <t>ほうこく</t>
    </rPh>
    <rPh sb="8" eb="10">
      <t>ないよう</t>
    </rPh>
    <rPh sb="10" eb="11">
      <t>およ</t>
    </rPh>
    <rPh sb="12" eb="14">
      <t>かいぎ</t>
    </rPh>
    <rPh sb="15" eb="16">
      <t>き</t>
    </rPh>
    <rPh sb="18" eb="20">
      <t>ようぼう</t>
    </rPh>
    <rPh sb="21" eb="23">
      <t>じょげん</t>
    </rPh>
    <rPh sb="23" eb="24">
      <t>など</t>
    </rPh>
    <rPh sb="29" eb="31">
      <t>きろく</t>
    </rPh>
    <rPh sb="32" eb="34">
      <t>てんぷ</t>
    </rPh>
    <phoneticPr fontId="104" type="Hiragana"/>
  </si>
  <si>
    <t>構成員</t>
    <rPh sb="0" eb="3">
      <t>コウセイイン</t>
    </rPh>
    <phoneticPr fontId="105"/>
  </si>
  <si>
    <t>別紙のとおり</t>
    <rPh sb="0" eb="2">
      <t>ベッシ</t>
    </rPh>
    <phoneticPr fontId="60"/>
  </si>
  <si>
    <t>今後、地域連携推進会議を開催する場合</t>
    <rPh sb="0" eb="2">
      <t>コンゴ</t>
    </rPh>
    <rPh sb="3" eb="11">
      <t>チイキレンケイスイシンカイギ</t>
    </rPh>
    <rPh sb="12" eb="14">
      <t>カイサイ</t>
    </rPh>
    <rPh sb="16" eb="18">
      <t>バアイ</t>
    </rPh>
    <phoneticPr fontId="60"/>
  </si>
  <si>
    <t>開催方法</t>
    <rPh sb="0" eb="2">
      <t>カイサイ</t>
    </rPh>
    <rPh sb="2" eb="4">
      <t>ホウホウ</t>
    </rPh>
    <phoneticPr fontId="105"/>
  </si>
  <si>
    <t>対　面　・　ウェブ会議システム等</t>
    <rPh sb="0" eb="1">
      <t>タイ</t>
    </rPh>
    <rPh sb="2" eb="3">
      <t>メン</t>
    </rPh>
    <rPh sb="9" eb="11">
      <t>カイギ</t>
    </rPh>
    <rPh sb="15" eb="16">
      <t>ナド</t>
    </rPh>
    <phoneticPr fontId="60"/>
  </si>
  <si>
    <t>介護サービス包括型共同生活援助</t>
    <rPh sb="0" eb="2">
      <t>カイゴ</t>
    </rPh>
    <rPh sb="6" eb="8">
      <t>ホウカツ</t>
    </rPh>
    <rPh sb="8" eb="9">
      <t>ガタ</t>
    </rPh>
    <rPh sb="9" eb="15">
      <t>キョウドウセイカツエンジョ</t>
    </rPh>
    <phoneticPr fontId="60"/>
  </si>
  <si>
    <t>日中サービス支援型共同生活援助</t>
    <rPh sb="0" eb="2">
      <t>ニッチュウ</t>
    </rPh>
    <rPh sb="6" eb="9">
      <t>シエンガタ</t>
    </rPh>
    <rPh sb="9" eb="15">
      <t>キョウドウセイカツエンジョ</t>
    </rPh>
    <phoneticPr fontId="60"/>
  </si>
  <si>
    <t>外部サービス利用型共同生活援助</t>
    <rPh sb="0" eb="2">
      <t>ガイブ</t>
    </rPh>
    <rPh sb="6" eb="9">
      <t>リヨウガタ</t>
    </rPh>
    <rPh sb="9" eb="15">
      <t>キョウドウセイカツエンジョ</t>
    </rPh>
    <phoneticPr fontId="60"/>
  </si>
  <si>
    <t>障害者支援施設</t>
    <rPh sb="0" eb="7">
      <t>ショウガイシャシエンシセツ</t>
    </rPh>
    <phoneticPr fontId="60"/>
  </si>
  <si>
    <t>地域連携推進会議の構成員</t>
    <rPh sb="0" eb="8">
      <t>チイキレンケイスイシンカイギ</t>
    </rPh>
    <rPh sb="9" eb="12">
      <t>コウセイイン</t>
    </rPh>
    <phoneticPr fontId="13"/>
  </si>
  <si>
    <t>構成員の
氏名又は役職等</t>
    <rPh sb="0" eb="3">
      <t>コウセイイン</t>
    </rPh>
    <rPh sb="5" eb="7">
      <t>シメイ</t>
    </rPh>
    <rPh sb="7" eb="8">
      <t>マタ</t>
    </rPh>
    <rPh sb="9" eb="11">
      <t>ヤクショク</t>
    </rPh>
    <rPh sb="11" eb="12">
      <t>ナド</t>
    </rPh>
    <phoneticPr fontId="13"/>
  </si>
  <si>
    <t>参加者の区分</t>
    <rPh sb="0" eb="3">
      <t>サンカシャ</t>
    </rPh>
    <rPh sb="4" eb="6">
      <t>クブン</t>
    </rPh>
    <phoneticPr fontId="13"/>
  </si>
  <si>
    <t>会議への
参加状況</t>
    <rPh sb="0" eb="2">
      <t>カイギ</t>
    </rPh>
    <rPh sb="5" eb="7">
      <t>サンカ</t>
    </rPh>
    <rPh sb="7" eb="9">
      <t>ジョウキョウ</t>
    </rPh>
    <phoneticPr fontId="13"/>
  </si>
  <si>
    <t>左欄にて「その他」を選んだ場合に記載してください。</t>
    <rPh sb="0" eb="2">
      <t>サラン</t>
    </rPh>
    <rPh sb="7" eb="8">
      <t>タ</t>
    </rPh>
    <rPh sb="10" eb="11">
      <t>エラ</t>
    </rPh>
    <rPh sb="13" eb="15">
      <t>バアイ</t>
    </rPh>
    <rPh sb="16" eb="18">
      <t>キサイ</t>
    </rPh>
    <phoneticPr fontId="13"/>
  </si>
  <si>
    <t>-</t>
    <phoneticPr fontId="13"/>
  </si>
  <si>
    <t>１.利用者</t>
  </si>
  <si>
    <t>２.利用者の家族（後見人）</t>
    <rPh sb="2" eb="5">
      <t>リヨウシャ</t>
    </rPh>
    <rPh sb="6" eb="8">
      <t>カゾク</t>
    </rPh>
    <rPh sb="9" eb="12">
      <t>コウケンニン</t>
    </rPh>
    <phoneticPr fontId="13"/>
  </si>
  <si>
    <t xml:space="preserve">３．地域の関係者 </t>
  </si>
  <si>
    <t>※適宜、行を追加 してご記入ください。</t>
    <rPh sb="1" eb="3">
      <t>テキギ</t>
    </rPh>
    <rPh sb="4" eb="5">
      <t>ギョウ</t>
    </rPh>
    <rPh sb="6" eb="8">
      <t>ツイカ</t>
    </rPh>
    <rPh sb="12" eb="14">
      <t>キニュウ</t>
    </rPh>
    <phoneticPr fontId="13"/>
  </si>
  <si>
    <t>１.利用者</t>
    <phoneticPr fontId="13"/>
  </si>
  <si>
    <t>地域連携推進会議の開催等に係る報告書</t>
    <rPh sb="9" eb="11">
      <t>カイサイ</t>
    </rPh>
    <rPh sb="11" eb="12">
      <t>トウ</t>
    </rPh>
    <rPh sb="13" eb="14">
      <t>カカ</t>
    </rPh>
    <rPh sb="15" eb="17">
      <t>ホウコク</t>
    </rPh>
    <rPh sb="17" eb="18">
      <t>ショ</t>
    </rPh>
    <phoneticPr fontId="105"/>
  </si>
  <si>
    <t>　地域連携推進会議について、別紙の構成員により開催する予定ですので（開催しましたので）、以下のとおり報告します。</t>
    <rPh sb="1" eb="3">
      <t>チイキ</t>
    </rPh>
    <rPh sb="3" eb="9">
      <t>レンケイスイシンカイギ</t>
    </rPh>
    <rPh sb="14" eb="16">
      <t>ベッシ</t>
    </rPh>
    <rPh sb="17" eb="20">
      <t>コウセイイン</t>
    </rPh>
    <rPh sb="23" eb="25">
      <t>カイサイ</t>
    </rPh>
    <rPh sb="27" eb="29">
      <t>ヨテイ</t>
    </rPh>
    <rPh sb="34" eb="36">
      <t>カイサイ</t>
    </rPh>
    <rPh sb="50" eb="52">
      <t>ホウコク</t>
    </rPh>
    <phoneticPr fontId="105"/>
  </si>
  <si>
    <r>
      <t>既に地域連携推進会議を</t>
    </r>
    <r>
      <rPr>
        <sz val="12"/>
        <color theme="1"/>
        <rFont val="ＭＳ 明朝"/>
        <family val="1"/>
        <charset val="128"/>
      </rPr>
      <t>開催</t>
    </r>
    <r>
      <rPr>
        <sz val="11"/>
        <rFont val="ＭＳ Ｐゴシック"/>
        <family val="3"/>
        <charset val="128"/>
      </rPr>
      <t>している場合</t>
    </r>
    <rPh sb="0" eb="1">
      <t>スデ</t>
    </rPh>
    <rPh sb="2" eb="10">
      <t>チイキレンケイスイシンカイギ</t>
    </rPh>
    <rPh sb="11" eb="13">
      <t>カイサイ</t>
    </rPh>
    <rPh sb="17" eb="19">
      <t>バアイ</t>
    </rPh>
    <phoneticPr fontId="60"/>
  </si>
  <si>
    <t>２.利用者の家族又は成年後見人等</t>
    <rPh sb="2" eb="5">
      <t>リヨウシャ</t>
    </rPh>
    <rPh sb="6" eb="8">
      <t>カゾク</t>
    </rPh>
    <rPh sb="8" eb="9">
      <t>マタ</t>
    </rPh>
    <rPh sb="10" eb="12">
      <t>セイネン</t>
    </rPh>
    <rPh sb="12" eb="15">
      <t>コウケンニン</t>
    </rPh>
    <rPh sb="15" eb="16">
      <t>トウ</t>
    </rPh>
    <phoneticPr fontId="13"/>
  </si>
  <si>
    <t xml:space="preserve">３.地域の関係者 </t>
    <phoneticPr fontId="13"/>
  </si>
  <si>
    <t xml:space="preserve">４.福祉に知見のある人 </t>
    <phoneticPr fontId="13"/>
  </si>
  <si>
    <t xml:space="preserve">５.経営に知見のある人 </t>
    <phoneticPr fontId="13"/>
  </si>
  <si>
    <t>６.その他</t>
    <rPh sb="4" eb="5">
      <t>タ</t>
    </rPh>
    <phoneticPr fontId="13"/>
  </si>
  <si>
    <t>【令和８年４月】</t>
    <rPh sb="1" eb="3">
      <t>レイワ</t>
    </rPh>
    <rPh sb="4" eb="5">
      <t>ネン</t>
    </rPh>
    <rPh sb="6" eb="7">
      <t>ガツ</t>
    </rPh>
    <phoneticPr fontId="60"/>
  </si>
  <si>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32"/>
  </si>
  <si>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32"/>
  </si>
  <si>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32"/>
  </si>
  <si>
    <t>令和</t>
    <phoneticPr fontId="13"/>
  </si>
  <si>
    <t>年</t>
    <rPh sb="0" eb="1">
      <t>ネン</t>
    </rPh>
    <phoneticPr fontId="32"/>
  </si>
  <si>
    <t>月</t>
    <rPh sb="0" eb="1">
      <t>ガツ</t>
    </rPh>
    <phoneticPr fontId="32"/>
  </si>
  <si>
    <t>日</t>
    <rPh sb="0" eb="1">
      <t>ニチ</t>
    </rPh>
    <phoneticPr fontId="32"/>
  </si>
  <si>
    <t>申請者（債権者）</t>
    <rPh sb="0" eb="3">
      <t>シンセイシャ</t>
    </rPh>
    <rPh sb="4" eb="7">
      <t>サイケンシャ</t>
    </rPh>
    <phoneticPr fontId="32"/>
  </si>
  <si>
    <t>法人名称
( 開 設 者 )</t>
    <rPh sb="0" eb="2">
      <t>ホウジン</t>
    </rPh>
    <rPh sb="2" eb="4">
      <t>メイショウ</t>
    </rPh>
    <phoneticPr fontId="32"/>
  </si>
  <si>
    <t>届出印</t>
    <rPh sb="0" eb="3">
      <t>トドケデイン</t>
    </rPh>
    <phoneticPr fontId="32"/>
  </si>
  <si>
    <t>郵便番号</t>
    <rPh sb="0" eb="2">
      <t>ユウビン</t>
    </rPh>
    <rPh sb="2" eb="4">
      <t>バンゴウ</t>
    </rPh>
    <phoneticPr fontId="32"/>
  </si>
  <si>
    <t>〒</t>
    <phoneticPr fontId="32"/>
  </si>
  <si>
    <t>-</t>
    <phoneticPr fontId="32"/>
  </si>
  <si>
    <t>事業所
所在地</t>
    <rPh sb="0" eb="3">
      <t>ジギョウショ</t>
    </rPh>
    <rPh sb="4" eb="7">
      <t>ショザイチ</t>
    </rPh>
    <phoneticPr fontId="32"/>
  </si>
  <si>
    <t>代表者氏名</t>
    <rPh sb="0" eb="3">
      <t>ダイヒョウシャ</t>
    </rPh>
    <rPh sb="3" eb="5">
      <t>シメイ</t>
    </rPh>
    <phoneticPr fontId="32"/>
  </si>
  <si>
    <t>事業所名称</t>
    <rPh sb="0" eb="3">
      <t>ジギョウショ</t>
    </rPh>
    <rPh sb="3" eb="5">
      <t>メイショウ</t>
    </rPh>
    <phoneticPr fontId="32"/>
  </si>
  <si>
    <t>事業所番号</t>
    <rPh sb="0" eb="1">
      <t>コト</t>
    </rPh>
    <rPh sb="1" eb="2">
      <t>ギョウ</t>
    </rPh>
    <rPh sb="2" eb="3">
      <t>ジョ</t>
    </rPh>
    <rPh sb="3" eb="4">
      <t>バン</t>
    </rPh>
    <rPh sb="4" eb="5">
      <t>ゴウ</t>
    </rPh>
    <phoneticPr fontId="32"/>
  </si>
  <si>
    <t>対象事業名</t>
    <rPh sb="0" eb="2">
      <t>タイショウ</t>
    </rPh>
    <rPh sb="2" eb="4">
      <t>ジギョウ</t>
    </rPh>
    <rPh sb="4" eb="5">
      <t>メイ</t>
    </rPh>
    <phoneticPr fontId="32"/>
  </si>
  <si>
    <t>送付先</t>
    <rPh sb="0" eb="2">
      <t>ソウフ</t>
    </rPh>
    <rPh sb="2" eb="3">
      <t>サキ</t>
    </rPh>
    <phoneticPr fontId="32"/>
  </si>
  <si>
    <t>送付先住所</t>
    <rPh sb="0" eb="2">
      <t>ソウフ</t>
    </rPh>
    <rPh sb="2" eb="3">
      <t>サキ</t>
    </rPh>
    <rPh sb="3" eb="5">
      <t>ジュウショ</t>
    </rPh>
    <phoneticPr fontId="32"/>
  </si>
  <si>
    <t>宛名</t>
    <rPh sb="0" eb="2">
      <t>アテナ</t>
    </rPh>
    <phoneticPr fontId="32"/>
  </si>
  <si>
    <t>電話番号</t>
    <rPh sb="0" eb="2">
      <t>デンワ</t>
    </rPh>
    <rPh sb="2" eb="4">
      <t>バンゴウ</t>
    </rPh>
    <phoneticPr fontId="32"/>
  </si>
  <si>
    <t/>
  </si>
  <si>
    <t>振込先</t>
    <rPh sb="0" eb="3">
      <t>フリコミサキ</t>
    </rPh>
    <phoneticPr fontId="32"/>
  </si>
  <si>
    <t>金融機関名</t>
    <rPh sb="0" eb="2">
      <t>キンユウ</t>
    </rPh>
    <rPh sb="2" eb="5">
      <t>キカンメイ</t>
    </rPh>
    <phoneticPr fontId="32"/>
  </si>
  <si>
    <t>金 融 機 関 コ ー ド</t>
    <rPh sb="0" eb="1">
      <t>キン</t>
    </rPh>
    <rPh sb="2" eb="3">
      <t>トオル</t>
    </rPh>
    <rPh sb="4" eb="5">
      <t>キ</t>
    </rPh>
    <rPh sb="6" eb="7">
      <t>カン</t>
    </rPh>
    <phoneticPr fontId="32"/>
  </si>
  <si>
    <t>支店名</t>
    <rPh sb="0" eb="3">
      <t>シテンメイ</t>
    </rPh>
    <phoneticPr fontId="32"/>
  </si>
  <si>
    <t>支 店 コ ー ド</t>
    <rPh sb="0" eb="1">
      <t>シ</t>
    </rPh>
    <rPh sb="2" eb="3">
      <t>ミセ</t>
    </rPh>
    <phoneticPr fontId="32"/>
  </si>
  <si>
    <t>口座番号</t>
    <rPh sb="0" eb="2">
      <t>コウザ</t>
    </rPh>
    <rPh sb="2" eb="4">
      <t>バンゴウ</t>
    </rPh>
    <phoneticPr fontId="32"/>
  </si>
  <si>
    <t>預金種目</t>
    <rPh sb="0" eb="2">
      <t>ヨキン</t>
    </rPh>
    <rPh sb="2" eb="4">
      <t>シュモク</t>
    </rPh>
    <phoneticPr fontId="32"/>
  </si>
  <si>
    <t>口座名義人</t>
    <rPh sb="0" eb="2">
      <t>コウザ</t>
    </rPh>
    <rPh sb="2" eb="5">
      <t>メイギニン</t>
    </rPh>
    <phoneticPr fontId="32"/>
  </si>
  <si>
    <t>ﾌﾘｶﾞﾅ</t>
    <phoneticPr fontId="32"/>
  </si>
  <si>
    <t>氏名</t>
    <rPh sb="0" eb="2">
      <t>シメイ</t>
    </rPh>
    <phoneticPr fontId="32"/>
  </si>
  <si>
    <t>受領委任状</t>
    <rPh sb="0" eb="2">
      <t>ジュリョウ</t>
    </rPh>
    <rPh sb="2" eb="5">
      <t>イニンジョウ</t>
    </rPh>
    <phoneticPr fontId="32"/>
  </si>
  <si>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32"/>
  </si>
  <si>
    <t>　委任します。</t>
    <rPh sb="1" eb="3">
      <t>イニン</t>
    </rPh>
    <phoneticPr fontId="32"/>
  </si>
  <si>
    <t>委任者</t>
    <rPh sb="0" eb="3">
      <t>イニンシャ</t>
    </rPh>
    <phoneticPr fontId="32"/>
  </si>
  <si>
    <t>印</t>
    <rPh sb="0" eb="1">
      <t>イン</t>
    </rPh>
    <phoneticPr fontId="32"/>
  </si>
  <si>
    <t>※振込エラー防止のためどちらか一方にチェックをお願いします。</t>
    <rPh sb="1" eb="3">
      <t>フリコミ</t>
    </rPh>
    <rPh sb="6" eb="8">
      <t>ボウシ</t>
    </rPh>
    <rPh sb="15" eb="17">
      <t>イッポウ</t>
    </rPh>
    <rPh sb="24" eb="25">
      <t>ネガ</t>
    </rPh>
    <phoneticPr fontId="32"/>
  </si>
  <si>
    <t>取扱金融機関の確認を以下に明記します。</t>
    <rPh sb="0" eb="2">
      <t>トリアツカイ</t>
    </rPh>
    <rPh sb="2" eb="4">
      <t>キンユウ</t>
    </rPh>
    <rPh sb="4" eb="6">
      <t>キカン</t>
    </rPh>
    <rPh sb="7" eb="9">
      <t>カクニン</t>
    </rPh>
    <rPh sb="10" eb="12">
      <t>イカ</t>
    </rPh>
    <rPh sb="13" eb="15">
      <t>メイキ</t>
    </rPh>
    <phoneticPr fontId="32"/>
  </si>
  <si>
    <t>２枚目に通帳のコピーを添付します。</t>
    <rPh sb="1" eb="3">
      <t>マイメ</t>
    </rPh>
    <rPh sb="4" eb="6">
      <t>ツウチョウ</t>
    </rPh>
    <rPh sb="11" eb="13">
      <t>テンプ</t>
    </rPh>
    <phoneticPr fontId="32"/>
  </si>
  <si>
    <t>金
融
機
関
記
載
欄</t>
    <rPh sb="0" eb="1">
      <t>カネ</t>
    </rPh>
    <rPh sb="2" eb="3">
      <t>ユウ</t>
    </rPh>
    <rPh sb="4" eb="5">
      <t>キ</t>
    </rPh>
    <rPh sb="6" eb="7">
      <t>セキ</t>
    </rPh>
    <rPh sb="8" eb="9">
      <t>キ</t>
    </rPh>
    <rPh sb="10" eb="11">
      <t>サイ</t>
    </rPh>
    <rPh sb="12" eb="13">
      <t>ラン</t>
    </rPh>
    <phoneticPr fontId="32"/>
  </si>
  <si>
    <t>上記口座が存在することを確認しました。</t>
    <phoneticPr fontId="32"/>
  </si>
  <si>
    <t>金融機関名</t>
  </si>
  <si>
    <t>確認年月日</t>
    <rPh sb="0" eb="2">
      <t>カクニン</t>
    </rPh>
    <rPh sb="2" eb="5">
      <t>ネンガッピ</t>
    </rPh>
    <phoneticPr fontId="32"/>
  </si>
  <si>
    <t>㊞</t>
    <phoneticPr fontId="32"/>
  </si>
  <si>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32"/>
  </si>
  <si>
    <t>事業所名</t>
    <rPh sb="0" eb="3">
      <t>ジギョウショ</t>
    </rPh>
    <rPh sb="3" eb="4">
      <t>メイ</t>
    </rPh>
    <phoneticPr fontId="32"/>
  </si>
  <si>
    <t>※振込先金融機関の通帳の表面の名義人名の写し</t>
    <rPh sb="12" eb="13">
      <t>オモテ</t>
    </rPh>
    <rPh sb="13" eb="14">
      <t>メン</t>
    </rPh>
    <phoneticPr fontId="13"/>
  </si>
  <si>
    <t>こちらに通帳の表面の写しを貼ってください。</t>
    <rPh sb="4" eb="6">
      <t>ツウチョウ</t>
    </rPh>
    <rPh sb="7" eb="8">
      <t>オモテ</t>
    </rPh>
    <rPh sb="8" eb="9">
      <t>メン</t>
    </rPh>
    <phoneticPr fontId="13"/>
  </si>
  <si>
    <t>※振込先金融機関の通帳の名義人名カタカナの写し</t>
    <phoneticPr fontId="13"/>
  </si>
  <si>
    <t>こちらにカタカナ部分の写しを貼ってください。</t>
    <phoneticPr fontId="13"/>
  </si>
  <si>
    <t>指定年月日</t>
    <rPh sb="0" eb="2">
      <t>シテイ</t>
    </rPh>
    <rPh sb="2" eb="5">
      <t>ネンガッピ</t>
    </rPh>
    <phoneticPr fontId="32"/>
  </si>
  <si>
    <t>サービス種別</t>
    <rPh sb="4" eb="6">
      <t>シュベツ</t>
    </rPh>
    <phoneticPr fontId="125"/>
  </si>
  <si>
    <t>居宅介護</t>
  </si>
  <si>
    <t>年</t>
    <rPh sb="0" eb="1">
      <t>ネン</t>
    </rPh>
    <phoneticPr fontId="13"/>
  </si>
  <si>
    <t>月</t>
    <rPh sb="0" eb="1">
      <t>ゲツ</t>
    </rPh>
    <phoneticPr fontId="13"/>
  </si>
  <si>
    <t>事業所名</t>
    <rPh sb="0" eb="3">
      <t>ジギョウショ</t>
    </rPh>
    <rPh sb="3" eb="4">
      <t>メイ</t>
    </rPh>
    <phoneticPr fontId="125"/>
  </si>
  <si>
    <t>(1)記載する期間</t>
    <rPh sb="3" eb="5">
      <t>キサイ</t>
    </rPh>
    <rPh sb="7" eb="9">
      <t>キカン</t>
    </rPh>
    <phoneticPr fontId="13"/>
  </si>
  <si>
    <t>４週</t>
  </si>
  <si>
    <t>(2)予定/実績の別</t>
    <rPh sb="3" eb="5">
      <t>ヨテイ</t>
    </rPh>
    <rPh sb="6" eb="8">
      <t>ジッセキ</t>
    </rPh>
    <rPh sb="9" eb="10">
      <t>ベツ</t>
    </rPh>
    <phoneticPr fontId="13"/>
  </si>
  <si>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25"/>
  </si>
  <si>
    <t>時間/週</t>
    <rPh sb="0" eb="2">
      <t>ジカン</t>
    </rPh>
    <rPh sb="3" eb="4">
      <t>シュウ</t>
    </rPh>
    <phoneticPr fontId="13"/>
  </si>
  <si>
    <t>時間/月</t>
    <rPh sb="0" eb="2">
      <t>ジカン</t>
    </rPh>
    <rPh sb="3" eb="4">
      <t>ツキ</t>
    </rPh>
    <phoneticPr fontId="13"/>
  </si>
  <si>
    <t>No.</t>
    <phoneticPr fontId="13"/>
  </si>
  <si>
    <t>(4)職種</t>
    <rPh sb="3" eb="5">
      <t>ショクシュ</t>
    </rPh>
    <phoneticPr fontId="13"/>
  </si>
  <si>
    <t>(5)勤務形態</t>
    <rPh sb="3" eb="5">
      <t>キンム</t>
    </rPh>
    <rPh sb="5" eb="7">
      <t>ケイタイ</t>
    </rPh>
    <phoneticPr fontId="13"/>
  </si>
  <si>
    <t>(6)資格</t>
    <rPh sb="3" eb="5">
      <t>シカク</t>
    </rPh>
    <phoneticPr fontId="13"/>
  </si>
  <si>
    <t>(7)氏名</t>
    <rPh sb="3" eb="5">
      <t>シメイ</t>
    </rPh>
    <phoneticPr fontId="13"/>
  </si>
  <si>
    <t>(8)</t>
    <phoneticPr fontId="13"/>
  </si>
  <si>
    <t>(9)勤務時間数合計</t>
    <rPh sb="3" eb="5">
      <t>キンム</t>
    </rPh>
    <rPh sb="5" eb="7">
      <t>ジカン</t>
    </rPh>
    <rPh sb="7" eb="8">
      <t>スウ</t>
    </rPh>
    <rPh sb="8" eb="10">
      <t>ゴウケイ</t>
    </rPh>
    <phoneticPr fontId="13"/>
  </si>
  <si>
    <t>(10)週平均の勤務時間数</t>
    <rPh sb="4" eb="7">
      <t>シュウヘイキン</t>
    </rPh>
    <rPh sb="8" eb="10">
      <t>キンム</t>
    </rPh>
    <rPh sb="10" eb="12">
      <t>ジカン</t>
    </rPh>
    <rPh sb="12" eb="13">
      <t>スウ</t>
    </rPh>
    <phoneticPr fontId="13"/>
  </si>
  <si>
    <t>(11)兼務状況
（兼務先／兼務する職務の内容）等</t>
    <phoneticPr fontId="13"/>
  </si>
  <si>
    <t>第５週</t>
    <rPh sb="0" eb="1">
      <t>ダイ</t>
    </rPh>
    <rPh sb="2" eb="3">
      <t>シュウ</t>
    </rPh>
    <phoneticPr fontId="13"/>
  </si>
  <si>
    <t>※選択肢にない職種については直接入力してください</t>
    <phoneticPr fontId="127"/>
  </si>
  <si>
    <t>管理者</t>
    <rPh sb="0" eb="3">
      <t>カンリシャ</t>
    </rPh>
    <phoneticPr fontId="127"/>
  </si>
  <si>
    <t>A</t>
  </si>
  <si>
    <t>サービス提供責任者</t>
    <rPh sb="4" eb="6">
      <t>テイキョウ</t>
    </rPh>
    <rPh sb="6" eb="9">
      <t>セキニンシャ</t>
    </rPh>
    <phoneticPr fontId="127"/>
  </si>
  <si>
    <t>B</t>
  </si>
  <si>
    <t>C</t>
  </si>
  <si>
    <t>従業者</t>
    <rPh sb="0" eb="3">
      <t>ジュウギョウシャ</t>
    </rPh>
    <phoneticPr fontId="127"/>
  </si>
  <si>
    <t>D</t>
  </si>
  <si>
    <t>E</t>
    <phoneticPr fontId="128"/>
  </si>
  <si>
    <t>F</t>
    <phoneticPr fontId="128"/>
  </si>
  <si>
    <t>G</t>
    <phoneticPr fontId="128"/>
  </si>
  <si>
    <t>H</t>
    <phoneticPr fontId="128"/>
  </si>
  <si>
    <t>I</t>
    <phoneticPr fontId="128"/>
  </si>
  <si>
    <t>J</t>
    <phoneticPr fontId="128"/>
  </si>
  <si>
    <t>サービス提供時間</t>
    <rPh sb="4" eb="6">
      <t>テイキョウ</t>
    </rPh>
    <rPh sb="6" eb="8">
      <t>ジカン</t>
    </rPh>
    <phoneticPr fontId="13"/>
  </si>
  <si>
    <t>＜人員に関する基準＞</t>
    <rPh sb="1" eb="3">
      <t>ジンイン</t>
    </rPh>
    <rPh sb="4" eb="5">
      <t>カン</t>
    </rPh>
    <rPh sb="7" eb="9">
      <t>キジュン</t>
    </rPh>
    <phoneticPr fontId="13"/>
  </si>
  <si>
    <t>（新規申請の場合は推定数）</t>
    <phoneticPr fontId="128"/>
  </si>
  <si>
    <t>○サービス提供責任者</t>
    <rPh sb="5" eb="7">
      <t>テイキョウ</t>
    </rPh>
    <rPh sb="7" eb="10">
      <t>セキニンシャ</t>
    </rPh>
    <phoneticPr fontId="128"/>
  </si>
  <si>
    <t>合計</t>
    <rPh sb="0" eb="2">
      <t>ゴウケイ</t>
    </rPh>
    <phoneticPr fontId="128"/>
  </si>
  <si>
    <t>区分</t>
    <rPh sb="0" eb="2">
      <t>クブン</t>
    </rPh>
    <phoneticPr fontId="128"/>
  </si>
  <si>
    <t>各区分の値とそれに基づく配置数</t>
    <phoneticPr fontId="127"/>
  </si>
  <si>
    <t>必要な配置数</t>
    <rPh sb="0" eb="2">
      <t>ヒツヨウ</t>
    </rPh>
    <rPh sb="3" eb="6">
      <t>ハイチスウ</t>
    </rPh>
    <phoneticPr fontId="128"/>
  </si>
  <si>
    <t>利用者数（通院等乗降介助以外）</t>
    <rPh sb="0" eb="3">
      <t>リヨウシャ</t>
    </rPh>
    <rPh sb="3" eb="4">
      <t>スウ</t>
    </rPh>
    <phoneticPr fontId="128"/>
  </si>
  <si>
    <t>○</t>
  </si>
  <si>
    <t>常勤換算方法によらない場合</t>
    <phoneticPr fontId="127"/>
  </si>
  <si>
    <t>サービス提供時間が450時間又はその端数を増すごとに1人以上</t>
    <phoneticPr fontId="127"/>
  </si>
  <si>
    <t>h</t>
    <phoneticPr fontId="128"/>
  </si>
  <si>
    <t>利用者数（通院等乗降介助）</t>
    <rPh sb="0" eb="3">
      <t>リヨウシャ</t>
    </rPh>
    <rPh sb="3" eb="4">
      <t>スウ</t>
    </rPh>
    <phoneticPr fontId="128"/>
  </si>
  <si>
    <t>従業者数が10人又はその端数を増すごとに1人以上</t>
    <phoneticPr fontId="127"/>
  </si>
  <si>
    <t>人</t>
    <rPh sb="0" eb="1">
      <t>ニン</t>
    </rPh>
    <phoneticPr fontId="128"/>
  </si>
  <si>
    <t>利用者数が40人又はその端数を増すごとに1人以上</t>
    <phoneticPr fontId="127"/>
  </si>
  <si>
    <t>※通院等乗降介助のみの利用者については1人0.1人換算</t>
    <rPh sb="1" eb="8">
      <t>ツウイントウジョウコウカイジョ</t>
    </rPh>
    <rPh sb="11" eb="14">
      <t>リヨウシャ</t>
    </rPh>
    <rPh sb="20" eb="21">
      <t>ニン</t>
    </rPh>
    <rPh sb="24" eb="25">
      <t>ニン</t>
    </rPh>
    <rPh sb="25" eb="27">
      <t>カンサン</t>
    </rPh>
    <phoneticPr fontId="128"/>
  </si>
  <si>
    <t>（平均利用者数）</t>
    <phoneticPr fontId="128"/>
  </si>
  <si>
    <t>常勤換算方法による場合</t>
  </si>
  <si>
    <t>次の条件を満たす場合は「○」を選択→</t>
    <rPh sb="0" eb="1">
      <t>ツギ</t>
    </rPh>
    <rPh sb="2" eb="4">
      <t>ジョウケン</t>
    </rPh>
    <rPh sb="5" eb="6">
      <t>ミ</t>
    </rPh>
    <rPh sb="8" eb="10">
      <t>バアイ</t>
    </rPh>
    <rPh sb="15" eb="17">
      <t>センタク</t>
    </rPh>
    <phoneticPr fontId="127"/>
  </si>
  <si>
    <t>①常勤のサービス提供責任者を３人以上配置</t>
    <phoneticPr fontId="127"/>
  </si>
  <si>
    <t>②サービス提供責任者の業務に主として従事する者を1人以上配置</t>
    <phoneticPr fontId="127"/>
  </si>
  <si>
    <t>③サービス提供責任者が行う業務が効率的に行われている</t>
    <phoneticPr fontId="127"/>
  </si>
  <si>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</si>
  <si>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128"/>
  </si>
  <si>
    <t>兼務</t>
    <rPh sb="0" eb="2">
      <t>ケンム</t>
    </rPh>
    <phoneticPr fontId="128"/>
  </si>
  <si>
    <t>常勤</t>
    <rPh sb="0" eb="2">
      <t>ジョウキン</t>
    </rPh>
    <phoneticPr fontId="13"/>
  </si>
  <si>
    <t>非常勤</t>
    <rPh sb="0" eb="3">
      <t>ヒジョウキン</t>
    </rPh>
    <phoneticPr fontId="13"/>
  </si>
  <si>
    <t>常勤換算数</t>
    <rPh sb="0" eb="5">
      <t>ジョウキンカンサンスウ</t>
    </rPh>
    <phoneticPr fontId="127"/>
  </si>
  <si>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25"/>
  </si>
  <si>
    <t>　(1) 「４週」・「暦月」のいずれかを選択してください。</t>
    <rPh sb="7" eb="8">
      <t>シュウ</t>
    </rPh>
    <rPh sb="11" eb="12">
      <t>レキ</t>
    </rPh>
    <rPh sb="12" eb="13">
      <t>ツキ</t>
    </rPh>
    <rPh sb="20" eb="22">
      <t>センタク</t>
    </rPh>
    <phoneticPr fontId="125"/>
  </si>
  <si>
    <t>　(2) 「予定」・「実績」のいずれかを選択してください。</t>
    <rPh sb="6" eb="8">
      <t>ヨテイ</t>
    </rPh>
    <rPh sb="11" eb="13">
      <t>ジッセキ</t>
    </rPh>
    <rPh sb="20" eb="22">
      <t>センタク</t>
    </rPh>
    <phoneticPr fontId="125"/>
  </si>
  <si>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25"/>
  </si>
  <si>
    <t>　(4) 従業者の職種を入力してください。</t>
    <rPh sb="5" eb="8">
      <t>ジュウギョウシャ</t>
    </rPh>
    <rPh sb="9" eb="11">
      <t>ショクシュ</t>
    </rPh>
    <rPh sb="12" eb="14">
      <t>ニュウリョク</t>
    </rPh>
    <phoneticPr fontId="125"/>
  </si>
  <si>
    <t xml:space="preserve"> 　　 記入の順序は、職種ごとにまとめてください。</t>
    <rPh sb="4" eb="6">
      <t>キニュウ</t>
    </rPh>
    <rPh sb="7" eb="9">
      <t>ジュンジョ</t>
    </rPh>
    <rPh sb="11" eb="13">
      <t>ショクシュ</t>
    </rPh>
    <phoneticPr fontId="125"/>
  </si>
  <si>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7"/>
  </si>
  <si>
    <t>記号</t>
    <rPh sb="0" eb="2">
      <t>キゴウ</t>
    </rPh>
    <phoneticPr fontId="125"/>
  </si>
  <si>
    <t>区分</t>
    <rPh sb="0" eb="2">
      <t>クブン</t>
    </rPh>
    <phoneticPr fontId="125"/>
  </si>
  <si>
    <t>常勤で専従</t>
    <rPh sb="0" eb="2">
      <t>ジョウキン</t>
    </rPh>
    <rPh sb="3" eb="5">
      <t>センジュウ</t>
    </rPh>
    <phoneticPr fontId="125"/>
  </si>
  <si>
    <t>常勤で兼務</t>
    <rPh sb="0" eb="2">
      <t>ジョウキン</t>
    </rPh>
    <rPh sb="3" eb="5">
      <t>ケンム</t>
    </rPh>
    <phoneticPr fontId="125"/>
  </si>
  <si>
    <t>非常勤で専従</t>
    <rPh sb="0" eb="3">
      <t>ヒジョウキン</t>
    </rPh>
    <rPh sb="4" eb="6">
      <t>センジュウ</t>
    </rPh>
    <phoneticPr fontId="125"/>
  </si>
  <si>
    <t>非常勤で兼務</t>
    <rPh sb="0" eb="3">
      <t>ヒジョウキン</t>
    </rPh>
    <rPh sb="4" eb="6">
      <t>ケンム</t>
    </rPh>
    <phoneticPr fontId="125"/>
  </si>
  <si>
    <t>（注）常勤・非常勤の区分について</t>
    <rPh sb="1" eb="2">
      <t>チュウ</t>
    </rPh>
    <rPh sb="3" eb="5">
      <t>ジョウキン</t>
    </rPh>
    <rPh sb="6" eb="9">
      <t>ヒジョウキン</t>
    </rPh>
    <rPh sb="10" eb="12">
      <t>クブン</t>
    </rPh>
    <phoneticPr fontId="125"/>
  </si>
  <si>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25"/>
  </si>
  <si>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25"/>
  </si>
  <si>
    <t>　(6) 従業者の保有する資格を入力してください。</t>
    <rPh sb="5" eb="8">
      <t>ジュウギョウシャ</t>
    </rPh>
    <rPh sb="9" eb="11">
      <t>ホユウ</t>
    </rPh>
    <rPh sb="13" eb="15">
      <t>シカク</t>
    </rPh>
    <rPh sb="16" eb="18">
      <t>ニュウリョク</t>
    </rPh>
    <phoneticPr fontId="125"/>
  </si>
  <si>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25"/>
  </si>
  <si>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25"/>
  </si>
  <si>
    <t>　(7) 従業者の氏名を記入してください。</t>
    <rPh sb="5" eb="8">
      <t>ジュウギョウシャ</t>
    </rPh>
    <rPh sb="9" eb="11">
      <t>シメイ</t>
    </rPh>
    <rPh sb="12" eb="14">
      <t>キニュウ</t>
    </rPh>
    <phoneticPr fontId="125"/>
  </si>
  <si>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25"/>
  </si>
  <si>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125"/>
  </si>
  <si>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</si>
  <si>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※指定基準の確認に際しては、４週分の入力で差し支えありません。</t>
    <rPh sb="1" eb="5">
      <t>シテイキジュン</t>
    </rPh>
    <rPh sb="15" eb="17">
      <t>シュウブン</t>
    </rPh>
    <rPh sb="18" eb="20">
      <t>ニュウリョク</t>
    </rPh>
    <rPh sb="21" eb="22">
      <t>サ</t>
    </rPh>
    <rPh sb="23" eb="24">
      <t>ツカ</t>
    </rPh>
    <phoneticPr fontId="13"/>
  </si>
  <si>
    <t>　(10) 従業者ごとに、合計勤務時間数を入力してください。</t>
    <rPh sb="6" eb="9">
      <t>ジュウギョウシャ</t>
    </rPh>
    <rPh sb="13" eb="15">
      <t>ゴウケイ</t>
    </rPh>
    <rPh sb="15" eb="17">
      <t>キンム</t>
    </rPh>
    <rPh sb="17" eb="20">
      <t>ジカンスウ</t>
    </rPh>
    <rPh sb="21" eb="23">
      <t>ニュウリョク</t>
    </rPh>
    <phoneticPr fontId="125"/>
  </si>
  <si>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25"/>
  </si>
  <si>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25"/>
  </si>
  <si>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25"/>
  </si>
  <si>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25"/>
  </si>
  <si>
    <t>　　　 その他、特記事項欄としてもご活用ください。</t>
    <rPh sb="6" eb="7">
      <t>タ</t>
    </rPh>
    <rPh sb="8" eb="10">
      <t>トッキ</t>
    </rPh>
    <rPh sb="10" eb="12">
      <t>ジコウ</t>
    </rPh>
    <rPh sb="12" eb="13">
      <t>ラン</t>
    </rPh>
    <rPh sb="18" eb="20">
      <t>カツヨウ</t>
    </rPh>
    <phoneticPr fontId="17"/>
  </si>
  <si>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3"/>
  </si>
  <si>
    <t xml:space="preserve"> （14) 必要項目を満たしていれば、各事業所で使用するシフト表等をもって代替書類として差し支えありません。</t>
    <phoneticPr fontId="13"/>
  </si>
  <si>
    <t>重度訪問介護</t>
    <rPh sb="0" eb="2">
      <t>ジュウド</t>
    </rPh>
    <rPh sb="2" eb="4">
      <t>ホウモン</t>
    </rPh>
    <rPh sb="4" eb="6">
      <t>カイゴ</t>
    </rPh>
    <phoneticPr fontId="127"/>
  </si>
  <si>
    <t>利用者数</t>
    <rPh sb="0" eb="3">
      <t>リヨウシャ</t>
    </rPh>
    <rPh sb="3" eb="4">
      <t>スウ</t>
    </rPh>
    <phoneticPr fontId="128"/>
  </si>
  <si>
    <t>サービス提供時間が1000時間又はその端数を増すごとに1人以上</t>
    <phoneticPr fontId="127"/>
  </si>
  <si>
    <t>（平均利用者数）</t>
    <phoneticPr fontId="127"/>
  </si>
  <si>
    <t>従業者数が20人又はその端数を増すごとに1人以上</t>
    <phoneticPr fontId="127"/>
  </si>
  <si>
    <t>利用者数が10人又はその端数を増すごとに1人以上</t>
    <phoneticPr fontId="127"/>
  </si>
  <si>
    <t>※事業所における待機時間や移動時間については、サービス提供時間から除く。</t>
    <rPh sb="1" eb="4">
      <t>ジギョウショ</t>
    </rPh>
    <rPh sb="8" eb="10">
      <t>タイキ</t>
    </rPh>
    <rPh sb="10" eb="12">
      <t>ジカン</t>
    </rPh>
    <rPh sb="13" eb="15">
      <t>イドウ</t>
    </rPh>
    <rPh sb="15" eb="17">
      <t>ジカン</t>
    </rPh>
    <rPh sb="27" eb="29">
      <t>テイキョウ</t>
    </rPh>
    <rPh sb="29" eb="31">
      <t>ジカン</t>
    </rPh>
    <rPh sb="33" eb="34">
      <t>ノゾ</t>
    </rPh>
    <phoneticPr fontId="127"/>
  </si>
  <si>
    <t>同行援護</t>
    <rPh sb="0" eb="2">
      <t>ドウコウ</t>
    </rPh>
    <rPh sb="2" eb="4">
      <t>エンゴ</t>
    </rPh>
    <phoneticPr fontId="127"/>
  </si>
  <si>
    <t>（平均利用者数）</t>
  </si>
  <si>
    <t>行動援護</t>
    <rPh sb="0" eb="4">
      <t>コウドウエンゴ</t>
    </rPh>
    <phoneticPr fontId="127"/>
  </si>
  <si>
    <t>サービス管理責任者</t>
    <rPh sb="4" eb="6">
      <t>カンリ</t>
    </rPh>
    <rPh sb="6" eb="9">
      <t>セキニンシャ</t>
    </rPh>
    <phoneticPr fontId="127"/>
  </si>
  <si>
    <t>医師</t>
    <rPh sb="0" eb="2">
      <t>イシ</t>
    </rPh>
    <phoneticPr fontId="127"/>
  </si>
  <si>
    <t>看護職員</t>
    <rPh sb="0" eb="4">
      <t>カンゴショクイン</t>
    </rPh>
    <phoneticPr fontId="127"/>
  </si>
  <si>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</si>
  <si>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計</t>
    <rPh sb="0" eb="1">
      <t>ケイ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</si>
  <si>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</si>
  <si>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</si>
  <si>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128"/>
  </si>
  <si>
    <t>生活支援員</t>
    <rPh sb="0" eb="5">
      <t>セイカツシエンイン</t>
    </rPh>
    <phoneticPr fontId="127"/>
  </si>
  <si>
    <t>専従</t>
    <rPh sb="0" eb="2">
      <t>センジュウ</t>
    </rPh>
    <phoneticPr fontId="13"/>
  </si>
  <si>
    <t>兼務</t>
    <rPh sb="0" eb="2">
      <t>ケンム</t>
    </rPh>
    <phoneticPr fontId="13"/>
  </si>
  <si>
    <t>平均障害支援区分</t>
    <rPh sb="0" eb="2">
      <t>ヘイキン</t>
    </rPh>
    <rPh sb="2" eb="4">
      <t>ショウガイ</t>
    </rPh>
    <rPh sb="4" eb="6">
      <t>シエン</t>
    </rPh>
    <rPh sb="6" eb="8">
      <t>クブン</t>
    </rPh>
    <phoneticPr fontId="13"/>
  </si>
  <si>
    <t>利用者延べ数計</t>
    <rPh sb="3" eb="4">
      <t>ノ</t>
    </rPh>
    <rPh sb="6" eb="7">
      <t>ケイ</t>
    </rPh>
    <phoneticPr fontId="13"/>
  </si>
  <si>
    <t>　区分２の延べ利用者数</t>
    <rPh sb="1" eb="3">
      <t>クブン</t>
    </rPh>
    <rPh sb="5" eb="6">
      <t>ノ</t>
    </rPh>
    <rPh sb="7" eb="11">
      <t>リヨウシャスウ</t>
    </rPh>
    <phoneticPr fontId="127"/>
  </si>
  <si>
    <t>　区分３の延べ利用者数</t>
    <rPh sb="1" eb="3">
      <t>クブン</t>
    </rPh>
    <rPh sb="5" eb="6">
      <t>ノ</t>
    </rPh>
    <rPh sb="7" eb="11">
      <t>リヨウシャスウ</t>
    </rPh>
    <phoneticPr fontId="127"/>
  </si>
  <si>
    <t>　区分４の延べ利用者数</t>
    <rPh sb="1" eb="3">
      <t>クブン</t>
    </rPh>
    <rPh sb="5" eb="6">
      <t>ノ</t>
    </rPh>
    <rPh sb="7" eb="11">
      <t>リヨウシャスウ</t>
    </rPh>
    <phoneticPr fontId="127"/>
  </si>
  <si>
    <t>　区分５の延べ利用者数</t>
    <rPh sb="1" eb="3">
      <t>クブン</t>
    </rPh>
    <rPh sb="5" eb="6">
      <t>ノ</t>
    </rPh>
    <rPh sb="7" eb="11">
      <t>リヨウシャスウ</t>
    </rPh>
    <phoneticPr fontId="127"/>
  </si>
  <si>
    <t>　区分６の延べ利用者数</t>
    <rPh sb="1" eb="3">
      <t>クブン</t>
    </rPh>
    <rPh sb="5" eb="6">
      <t>ノ</t>
    </rPh>
    <rPh sb="7" eb="11">
      <t>リヨウシャスウ</t>
    </rPh>
    <phoneticPr fontId="127"/>
  </si>
  <si>
    <t>所要時間５時間未満の利用者数</t>
    <rPh sb="0" eb="2">
      <t>ショヨウ</t>
    </rPh>
    <rPh sb="2" eb="4">
      <t>ジカン</t>
    </rPh>
    <rPh sb="5" eb="7">
      <t>ジカン</t>
    </rPh>
    <rPh sb="7" eb="9">
      <t>ミマン</t>
    </rPh>
    <rPh sb="10" eb="13">
      <t>リヨウシャ</t>
    </rPh>
    <rPh sb="13" eb="14">
      <t>スウ</t>
    </rPh>
    <phoneticPr fontId="127"/>
  </si>
  <si>
    <t>所要時間５時間以上７時間未満の
利用者数</t>
    <rPh sb="0" eb="2">
      <t>ショヨウ</t>
    </rPh>
    <rPh sb="2" eb="4">
      <t>ジカン</t>
    </rPh>
    <rPh sb="5" eb="7">
      <t>ジカン</t>
    </rPh>
    <rPh sb="7" eb="9">
      <t>イジョウ</t>
    </rPh>
    <rPh sb="10" eb="12">
      <t>ジカン</t>
    </rPh>
    <rPh sb="12" eb="14">
      <t>ミマン</t>
    </rPh>
    <rPh sb="16" eb="19">
      <t>リヨウシャ</t>
    </rPh>
    <rPh sb="19" eb="20">
      <t>スウ</t>
    </rPh>
    <phoneticPr fontId="127"/>
  </si>
  <si>
    <t>(※)利用者延べ数の内数を記載してください。所要時間は、送迎や障害特性等による配慮事項を含む、個別支援計画に位置付けられた標準的な時間を指します。</t>
    <phoneticPr fontId="127"/>
  </si>
  <si>
    <t>看護職員、理学療法士、作業療法士又は言語聴覚士及び生活支援員</t>
    <rPh sb="0" eb="4">
      <t>カンゴショクイン</t>
    </rPh>
    <phoneticPr fontId="127"/>
  </si>
  <si>
    <t>短期入所・併設型</t>
    <rPh sb="0" eb="2">
      <t>タンキ</t>
    </rPh>
    <rPh sb="2" eb="4">
      <t>ニュウショ</t>
    </rPh>
    <rPh sb="5" eb="7">
      <t>ヘイセツ</t>
    </rPh>
    <rPh sb="7" eb="8">
      <t>ガタ</t>
    </rPh>
    <phoneticPr fontId="13"/>
  </si>
  <si>
    <t>短期入所・空床利用型</t>
    <rPh sb="0" eb="2">
      <t>タンキ</t>
    </rPh>
    <rPh sb="2" eb="4">
      <t>ニュウショ</t>
    </rPh>
    <rPh sb="5" eb="7">
      <t>クウショウ</t>
    </rPh>
    <rPh sb="7" eb="9">
      <t>リヨウ</t>
    </rPh>
    <rPh sb="9" eb="10">
      <t>ガタ</t>
    </rPh>
    <phoneticPr fontId="13"/>
  </si>
  <si>
    <t>短期入所・単独型</t>
    <rPh sb="0" eb="2">
      <t>タンキ</t>
    </rPh>
    <rPh sb="2" eb="4">
      <t>ニュウショ</t>
    </rPh>
    <rPh sb="5" eb="7">
      <t>タンドク</t>
    </rPh>
    <rPh sb="7" eb="8">
      <t>ガタ</t>
    </rPh>
    <phoneticPr fontId="13"/>
  </si>
  <si>
    <t>重度障害者等包括支援</t>
    <rPh sb="0" eb="10">
      <t>ジュウドショウガイシャトウホウカツシエン</t>
    </rPh>
    <phoneticPr fontId="13"/>
  </si>
  <si>
    <t>機能訓練</t>
    <rPh sb="0" eb="2">
      <t>キノウ</t>
    </rPh>
    <rPh sb="2" eb="4">
      <t>クンレン</t>
    </rPh>
    <phoneticPr fontId="13"/>
  </si>
  <si>
    <t>理学療法士</t>
    <rPh sb="0" eb="5">
      <t>リガクリョウホウシ</t>
    </rPh>
    <phoneticPr fontId="127"/>
  </si>
  <si>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127"/>
  </si>
  <si>
    <t>生活訓練</t>
    <rPh sb="0" eb="2">
      <t>セイカツ</t>
    </rPh>
    <rPh sb="2" eb="4">
      <t>クンレン</t>
    </rPh>
    <phoneticPr fontId="13"/>
  </si>
  <si>
    <t>地域移行支援員</t>
    <rPh sb="0" eb="4">
      <t>チイキイコウ</t>
    </rPh>
    <rPh sb="4" eb="7">
      <t>シエンイン</t>
    </rPh>
    <phoneticPr fontId="127"/>
  </si>
  <si>
    <t xml:space="preserve"> 宿泊型自立訓練以外の
 利用者</t>
    <rPh sb="1" eb="4">
      <t>シュクハクガタ</t>
    </rPh>
    <rPh sb="4" eb="8">
      <t>ジリツクンレン</t>
    </rPh>
    <rPh sb="8" eb="10">
      <t>イガイ</t>
    </rPh>
    <rPh sb="13" eb="16">
      <t>リヨウシャ</t>
    </rPh>
    <phoneticPr fontId="13"/>
  </si>
  <si>
    <t xml:space="preserve"> 宿泊型自立訓練の利用者</t>
    <rPh sb="1" eb="4">
      <t>シュクハクガタ</t>
    </rPh>
    <rPh sb="4" eb="8">
      <t>ジリツクンレン</t>
    </rPh>
    <rPh sb="9" eb="12">
      <t>リヨウシャ</t>
    </rPh>
    <phoneticPr fontId="13"/>
  </si>
  <si>
    <t xml:space="preserve"> 　　 保有資格を全て記入するのではなく、人員基準・加配加算上、求められる資格等を入力してください。</t>
    <phoneticPr fontId="125"/>
  </si>
  <si>
    <t>就労選択支援</t>
    <rPh sb="0" eb="2">
      <t>シュウロウ</t>
    </rPh>
    <rPh sb="2" eb="4">
      <t>センタク</t>
    </rPh>
    <rPh sb="4" eb="6">
      <t>シエン</t>
    </rPh>
    <phoneticPr fontId="13"/>
  </si>
  <si>
    <t>就労選択支援員</t>
    <rPh sb="0" eb="2">
      <t>シュウロウ</t>
    </rPh>
    <rPh sb="2" eb="4">
      <t>センタク</t>
    </rPh>
    <rPh sb="4" eb="7">
      <t>シエンイン</t>
    </rPh>
    <phoneticPr fontId="127"/>
  </si>
  <si>
    <t>就労移行支援</t>
    <rPh sb="0" eb="2">
      <t>シュウロウ</t>
    </rPh>
    <rPh sb="2" eb="4">
      <t>イコウ</t>
    </rPh>
    <rPh sb="4" eb="6">
      <t>シエン</t>
    </rPh>
    <phoneticPr fontId="13"/>
  </si>
  <si>
    <t>　　(3)施設外就労の有無</t>
    <rPh sb="5" eb="7">
      <t>シセツ</t>
    </rPh>
    <rPh sb="7" eb="8">
      <t>ガイ</t>
    </rPh>
    <rPh sb="8" eb="10">
      <t>シュウロウ</t>
    </rPh>
    <rPh sb="11" eb="13">
      <t>ウム</t>
    </rPh>
    <phoneticPr fontId="13"/>
  </si>
  <si>
    <t>有</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</si>
  <si>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25"/>
  </si>
  <si>
    <t>(5)職種</t>
    <rPh sb="3" eb="5">
      <t>ショクシュ</t>
    </rPh>
    <phoneticPr fontId="13"/>
  </si>
  <si>
    <t>(6)勤務形態</t>
    <rPh sb="3" eb="5">
      <t>キンム</t>
    </rPh>
    <rPh sb="5" eb="7">
      <t>ケイタイ</t>
    </rPh>
    <phoneticPr fontId="13"/>
  </si>
  <si>
    <t>(7)資格</t>
    <rPh sb="3" eb="5">
      <t>シカク</t>
    </rPh>
    <phoneticPr fontId="13"/>
  </si>
  <si>
    <t>(8)氏名</t>
    <rPh sb="3" eb="5">
      <t>シメイ</t>
    </rPh>
    <phoneticPr fontId="13"/>
  </si>
  <si>
    <t>(9)</t>
    <phoneticPr fontId="13"/>
  </si>
  <si>
    <t>(10)勤務時間数合計</t>
    <rPh sb="4" eb="6">
      <t>キンム</t>
    </rPh>
    <rPh sb="6" eb="8">
      <t>ジカン</t>
    </rPh>
    <rPh sb="8" eb="9">
      <t>スウ</t>
    </rPh>
    <rPh sb="9" eb="11">
      <t>ゴウケイ</t>
    </rPh>
    <phoneticPr fontId="13"/>
  </si>
  <si>
    <t>(11)週平均の勤務時間数</t>
    <rPh sb="4" eb="7">
      <t>シュウヘイキン</t>
    </rPh>
    <rPh sb="8" eb="10">
      <t>キンム</t>
    </rPh>
    <rPh sb="10" eb="12">
      <t>ジカン</t>
    </rPh>
    <rPh sb="12" eb="13">
      <t>スウ</t>
    </rPh>
    <phoneticPr fontId="13"/>
  </si>
  <si>
    <t>(12)兼務状況
（兼務先／兼務する職務の内容）等</t>
    <phoneticPr fontId="13"/>
  </si>
  <si>
    <t>就労支援員</t>
    <rPh sb="0" eb="5">
      <t>シュウロウシエンイン</t>
    </rPh>
    <phoneticPr fontId="127"/>
  </si>
  <si>
    <t>職業指導員</t>
    <rPh sb="0" eb="4">
      <t>ショクギョウシドウ</t>
    </rPh>
    <rPh sb="4" eb="5">
      <t>イン</t>
    </rPh>
    <phoneticPr fontId="127"/>
  </si>
  <si>
    <t>職業指導員及び生活支援員</t>
    <rPh sb="0" eb="2">
      <t>ショクギョウ</t>
    </rPh>
    <rPh sb="2" eb="4">
      <t>シドウ</t>
    </rPh>
    <rPh sb="4" eb="5">
      <t>イン</t>
    </rPh>
    <rPh sb="5" eb="6">
      <t>オヨ</t>
    </rPh>
    <rPh sb="7" eb="9">
      <t>セイカツ</t>
    </rPh>
    <rPh sb="9" eb="11">
      <t>シエン</t>
    </rPh>
    <rPh sb="11" eb="12">
      <t>イン</t>
    </rPh>
    <phoneticPr fontId="127"/>
  </si>
  <si>
    <t>就労支援員</t>
  </si>
  <si>
    <t>　(3) 施設外就労について「有」「無」のいずれかを選択してください。</t>
    <rPh sb="5" eb="10">
      <t>シセツガイシュウロウ</t>
    </rPh>
    <rPh sb="15" eb="16">
      <t>ア</t>
    </rPh>
    <rPh sb="18" eb="19">
      <t>ナ</t>
    </rPh>
    <rPh sb="26" eb="28">
      <t>センタク</t>
    </rPh>
    <phoneticPr fontId="125"/>
  </si>
  <si>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25"/>
  </si>
  <si>
    <t>　(5) 従業者の職種を入力してください。</t>
    <rPh sb="5" eb="8">
      <t>ジュウギョウシャ</t>
    </rPh>
    <rPh sb="9" eb="11">
      <t>ショクシュ</t>
    </rPh>
    <rPh sb="12" eb="14">
      <t>ニュウリョク</t>
    </rPh>
    <phoneticPr fontId="125"/>
  </si>
  <si>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7"/>
  </si>
  <si>
    <t>　(7) 従業者の保有する資格を入力してください。</t>
    <rPh sb="5" eb="8">
      <t>ジュウギョウシャ</t>
    </rPh>
    <rPh sb="9" eb="11">
      <t>ホユウ</t>
    </rPh>
    <rPh sb="13" eb="15">
      <t>シカク</t>
    </rPh>
    <rPh sb="16" eb="18">
      <t>ニュウリョク</t>
    </rPh>
    <phoneticPr fontId="125"/>
  </si>
  <si>
    <t>　(8) 従業者の氏名を記入してください。</t>
    <rPh sb="5" eb="8">
      <t>ジュウギョウシャ</t>
    </rPh>
    <rPh sb="9" eb="11">
      <t>シメイ</t>
    </rPh>
    <rPh sb="12" eb="14">
      <t>キニュウ</t>
    </rPh>
    <phoneticPr fontId="125"/>
  </si>
  <si>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25"/>
  </si>
  <si>
    <t>　(9・10) 常勤の職員の休暇等については、その期間が暦年で１月を超えるものでない限り、常勤換算の計算上は勤務したものとみなすことができます。</t>
    <rPh sb="8" eb="10">
      <t>ジョウキン</t>
    </rPh>
    <rPh sb="11" eb="13">
      <t>ショクイン</t>
    </rPh>
    <rPh sb="14" eb="17">
      <t>キュウカトウ</t>
    </rPh>
    <rPh sb="25" eb="27">
      <t>キカン</t>
    </rPh>
    <rPh sb="28" eb="30">
      <t>レキネン</t>
    </rPh>
    <rPh sb="32" eb="33">
      <t>ツキ</t>
    </rPh>
    <rPh sb="34" eb="35">
      <t>コ</t>
    </rPh>
    <rPh sb="42" eb="43">
      <t>カギ</t>
    </rPh>
    <rPh sb="45" eb="49">
      <t>ジョウキンカンサン</t>
    </rPh>
    <rPh sb="50" eb="53">
      <t>ケイサンジョウ</t>
    </rPh>
    <rPh sb="54" eb="56">
      <t>キンム</t>
    </rPh>
    <phoneticPr fontId="125"/>
  </si>
  <si>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3"/>
  </si>
  <si>
    <t xml:space="preserve"> ・必要項目を満たしていれば、各事業所で使用するシフト表等をもって代替書類として差し支えありません。</t>
    <phoneticPr fontId="13"/>
  </si>
  <si>
    <t>認定指定就労移行支援</t>
    <rPh sb="0" eb="2">
      <t>ニンテイ</t>
    </rPh>
    <rPh sb="2" eb="4">
      <t>シテイ</t>
    </rPh>
    <rPh sb="4" eb="6">
      <t>シュウロウ</t>
    </rPh>
    <rPh sb="6" eb="8">
      <t>イコウ</t>
    </rPh>
    <rPh sb="8" eb="10">
      <t>シエン</t>
    </rPh>
    <phoneticPr fontId="13"/>
  </si>
  <si>
    <t>生活支援員</t>
    <rPh sb="0" eb="2">
      <t>セイカツ</t>
    </rPh>
    <rPh sb="2" eb="5">
      <t>シエンイン</t>
    </rPh>
    <phoneticPr fontId="127"/>
  </si>
  <si>
    <t>　(11) 従業者ごとに、合計勤務時間数を入力してください。</t>
    <rPh sb="6" eb="9">
      <t>ジュウギョウシャ</t>
    </rPh>
    <rPh sb="13" eb="15">
      <t>ゴウケイ</t>
    </rPh>
    <rPh sb="15" eb="17">
      <t>キンム</t>
    </rPh>
    <rPh sb="17" eb="20">
      <t>ジカンスウ</t>
    </rPh>
    <rPh sb="21" eb="23">
      <t>ニュウリョク</t>
    </rPh>
    <phoneticPr fontId="125"/>
  </si>
  <si>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25"/>
  </si>
  <si>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25"/>
  </si>
  <si>
    <t>就労継続支援Ａ型・Ｂ型</t>
    <rPh sb="0" eb="2">
      <t>シュウロウ</t>
    </rPh>
    <rPh sb="2" eb="4">
      <t>ケイゾク</t>
    </rPh>
    <rPh sb="4" eb="6">
      <t>シエン</t>
    </rPh>
    <rPh sb="7" eb="8">
      <t>ガタ</t>
    </rPh>
    <rPh sb="10" eb="11">
      <t>ガタ</t>
    </rPh>
    <phoneticPr fontId="13"/>
  </si>
  <si>
    <t>就労定着支援員</t>
    <rPh sb="0" eb="2">
      <t>シュウロウ</t>
    </rPh>
    <rPh sb="2" eb="7">
      <t>テイチャクシエンイン</t>
    </rPh>
    <phoneticPr fontId="127"/>
  </si>
  <si>
    <t>就労定着支援員</t>
    <rPh sb="0" eb="4">
      <t>シュウロウテイチャク</t>
    </rPh>
    <rPh sb="4" eb="7">
      <t>シエンイン</t>
    </rPh>
    <phoneticPr fontId="127"/>
  </si>
  <si>
    <t>地域生活支援員</t>
    <rPh sb="0" eb="7">
      <t>チイキセイカツシエンイン</t>
    </rPh>
    <phoneticPr fontId="127"/>
  </si>
  <si>
    <t>サービス管理責任者
（常勤の場合）</t>
    <rPh sb="4" eb="6">
      <t>カンリ</t>
    </rPh>
    <rPh sb="6" eb="9">
      <t>セキニンシャ</t>
    </rPh>
    <rPh sb="11" eb="13">
      <t>ジョウキン</t>
    </rPh>
    <rPh sb="14" eb="16">
      <t>バアイ</t>
    </rPh>
    <phoneticPr fontId="127"/>
  </si>
  <si>
    <t>サービス管理責任者
（常勤以外の場合）</t>
    <rPh sb="4" eb="6">
      <t>カンリ</t>
    </rPh>
    <rPh sb="6" eb="8">
      <t>セキニン</t>
    </rPh>
    <rPh sb="8" eb="9">
      <t>シャ</t>
    </rPh>
    <rPh sb="11" eb="13">
      <t>ジョウキン</t>
    </rPh>
    <rPh sb="13" eb="15">
      <t>イガイ</t>
    </rPh>
    <rPh sb="16" eb="18">
      <t>バアイ</t>
    </rPh>
    <phoneticPr fontId="127"/>
  </si>
  <si>
    <t>地域生活支援員の数の標準</t>
    <rPh sb="0" eb="7">
      <t>チイキセイカツシエンイン</t>
    </rPh>
    <rPh sb="8" eb="9">
      <t>カズ</t>
    </rPh>
    <rPh sb="10" eb="12">
      <t>ヒョウジュン</t>
    </rPh>
    <phoneticPr fontId="127"/>
  </si>
  <si>
    <t>共同生活援助・介護サービス包括型</t>
    <rPh sb="0" eb="2">
      <t>キョウドウ</t>
    </rPh>
    <rPh sb="2" eb="4">
      <t>セイカツ</t>
    </rPh>
    <rPh sb="4" eb="6">
      <t>エンジョ</t>
    </rPh>
    <phoneticPr fontId="13"/>
  </si>
  <si>
    <t>世話人</t>
    <rPh sb="0" eb="3">
      <t>セワニン</t>
    </rPh>
    <phoneticPr fontId="127"/>
  </si>
  <si>
    <t>個人居宅介護
利用者数平均</t>
    <rPh sb="11" eb="13">
      <t>ヘイキン</t>
    </rPh>
    <phoneticPr fontId="127"/>
  </si>
  <si>
    <t>　区分１以下の延べ利用者数</t>
    <rPh sb="1" eb="3">
      <t>クブン</t>
    </rPh>
    <rPh sb="4" eb="6">
      <t>イカ</t>
    </rPh>
    <rPh sb="7" eb="8">
      <t>ノ</t>
    </rPh>
    <rPh sb="9" eb="13">
      <t>リヨウシャスウ</t>
    </rPh>
    <phoneticPr fontId="127"/>
  </si>
  <si>
    <t>個人居宅介護利用者数</t>
    <rPh sb="0" eb="2">
      <t>コジン</t>
    </rPh>
    <rPh sb="2" eb="4">
      <t>キョタク</t>
    </rPh>
    <rPh sb="4" eb="6">
      <t>カイゴ</t>
    </rPh>
    <rPh sb="6" eb="9">
      <t>リヨウシャ</t>
    </rPh>
    <rPh sb="9" eb="10">
      <t>スウ</t>
    </rPh>
    <phoneticPr fontId="127"/>
  </si>
  <si>
    <t>個人居宅介護利用者数</t>
    <rPh sb="0" eb="2">
      <t>コジン</t>
    </rPh>
    <rPh sb="9" eb="10">
      <t>スウ</t>
    </rPh>
    <phoneticPr fontId="127"/>
  </si>
  <si>
    <t>生活支援員</t>
  </si>
  <si>
    <t>共同生活援助・外部サービス利用型</t>
    <rPh sb="0" eb="2">
      <t>キョウドウ</t>
    </rPh>
    <rPh sb="2" eb="4">
      <t>セイカツ</t>
    </rPh>
    <rPh sb="4" eb="6">
      <t>エンジョ</t>
    </rPh>
    <phoneticPr fontId="13"/>
  </si>
  <si>
    <t>共同生活援助・日中サービス支援型</t>
    <rPh sb="0" eb="2">
      <t>キョウドウ</t>
    </rPh>
    <rPh sb="2" eb="4">
      <t>セイカツ</t>
    </rPh>
    <rPh sb="4" eb="6">
      <t>エンジョ</t>
    </rPh>
    <phoneticPr fontId="13"/>
  </si>
  <si>
    <t>夜間支援従事者</t>
    <rPh sb="0" eb="2">
      <t>ヤカン</t>
    </rPh>
    <rPh sb="2" eb="4">
      <t>シエン</t>
    </rPh>
    <rPh sb="4" eb="7">
      <t>ジュウジシャ</t>
    </rPh>
    <phoneticPr fontId="127"/>
  </si>
  <si>
    <t>障害者支援施設</t>
    <rPh sb="0" eb="3">
      <t>ショウガイシャ</t>
    </rPh>
    <rPh sb="3" eb="5">
      <t>シエン</t>
    </rPh>
    <rPh sb="5" eb="7">
      <t>シセツ</t>
    </rPh>
    <phoneticPr fontId="13"/>
  </si>
  <si>
    <t>E</t>
    <phoneticPr fontId="127"/>
  </si>
  <si>
    <t>＜実施する昼間サービス＞※実施するものに「○」を選択してください。</t>
    <rPh sb="1" eb="3">
      <t>ジッシ</t>
    </rPh>
    <rPh sb="5" eb="7">
      <t>チュウカン</t>
    </rPh>
    <rPh sb="13" eb="15">
      <t>ジッシ</t>
    </rPh>
    <rPh sb="24" eb="26">
      <t>センタク</t>
    </rPh>
    <phoneticPr fontId="13"/>
  </si>
  <si>
    <t>サービス類型</t>
    <rPh sb="4" eb="6">
      <t>ルイケイ</t>
    </rPh>
    <phoneticPr fontId="127"/>
  </si>
  <si>
    <t>生活介護</t>
    <rPh sb="0" eb="4">
      <t>セイカツカイゴ</t>
    </rPh>
    <phoneticPr fontId="127"/>
  </si>
  <si>
    <t>自立訓練（機能訓練）</t>
    <phoneticPr fontId="127"/>
  </si>
  <si>
    <t>自立訓練（生活訓練）</t>
    <rPh sb="5" eb="7">
      <t>セイカツ</t>
    </rPh>
    <phoneticPr fontId="127"/>
  </si>
  <si>
    <t>就労移行支援</t>
    <rPh sb="0" eb="2">
      <t>シュウロウ</t>
    </rPh>
    <rPh sb="2" eb="4">
      <t>イコウ</t>
    </rPh>
    <rPh sb="4" eb="6">
      <t>シエン</t>
    </rPh>
    <phoneticPr fontId="127"/>
  </si>
  <si>
    <t>就労継続支援B型</t>
    <rPh sb="0" eb="4">
      <t>シュウロウケイゾク</t>
    </rPh>
    <rPh sb="4" eb="6">
      <t>シエン</t>
    </rPh>
    <rPh sb="7" eb="8">
      <t>ガタ</t>
    </rPh>
    <phoneticPr fontId="127"/>
  </si>
  <si>
    <t>実施の有無</t>
    <rPh sb="0" eb="2">
      <t>ジッシ</t>
    </rPh>
    <rPh sb="3" eb="5">
      <t>ウム</t>
    </rPh>
    <phoneticPr fontId="127"/>
  </si>
  <si>
    <t>当該サービスを利用する利用者の数</t>
    <rPh sb="0" eb="2">
      <t>トウガイ</t>
    </rPh>
    <rPh sb="7" eb="9">
      <t>リヨウ</t>
    </rPh>
    <rPh sb="11" eb="14">
      <t>リヨウシャ</t>
    </rPh>
    <rPh sb="15" eb="16">
      <t>カズ</t>
    </rPh>
    <phoneticPr fontId="127"/>
  </si>
  <si>
    <t>＜生活介護に係る前年度の平均値＞※新規申請の場合は推定数を記載ください。</t>
    <rPh sb="1" eb="3">
      <t>セイカツ</t>
    </rPh>
    <rPh sb="3" eb="5">
      <t>カイゴ</t>
    </rPh>
    <rPh sb="6" eb="7">
      <t>カカ</t>
    </rPh>
    <rPh sb="8" eb="9">
      <t>ゼン</t>
    </rPh>
    <rPh sb="9" eb="11">
      <t>ネンド</t>
    </rPh>
    <rPh sb="12" eb="15">
      <t>ヘイキンチ</t>
    </rPh>
    <rPh sb="17" eb="19">
      <t>シンキ</t>
    </rPh>
    <rPh sb="19" eb="21">
      <t>シンセイ</t>
    </rPh>
    <rPh sb="22" eb="24">
      <t>バアイ</t>
    </rPh>
    <rPh sb="25" eb="28">
      <t>スイテイスウ</t>
    </rPh>
    <rPh sb="29" eb="31">
      <t>キサイ</t>
    </rPh>
    <phoneticPr fontId="13"/>
  </si>
  <si>
    <t>看護職員、理学療法士、作業療法士又は言語聴覚士及び生活支援員（生活介護を実施する場合）</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rPh sb="31" eb="35">
      <t>セイカツカイゴ</t>
    </rPh>
    <rPh sb="36" eb="38">
      <t>ジッシ</t>
    </rPh>
    <rPh sb="40" eb="42">
      <t>バアイ</t>
    </rPh>
    <phoneticPr fontId="127"/>
  </si>
  <si>
    <t>看護職員、理学療法士、作業療法士又は言語聴覚士及び生活支援員（機能訓練を実施する場合）</t>
    <rPh sb="16" eb="17">
      <t>マタ</t>
    </rPh>
    <rPh sb="18" eb="20">
      <t>ゲンゴ</t>
    </rPh>
    <rPh sb="20" eb="23">
      <t>チョウカクシ</t>
    </rPh>
    <rPh sb="31" eb="35">
      <t>キノウクンレン</t>
    </rPh>
    <rPh sb="36" eb="38">
      <t>ジッシ</t>
    </rPh>
    <rPh sb="40" eb="42">
      <t>バアイ</t>
    </rPh>
    <phoneticPr fontId="127"/>
  </si>
  <si>
    <t>生活支援員及び看護職員（生活訓練を実施する場合）</t>
    <rPh sb="0" eb="5">
      <t>セイカツシエンイン</t>
    </rPh>
    <rPh sb="5" eb="6">
      <t>オヨ</t>
    </rPh>
    <rPh sb="12" eb="14">
      <t>セイカツ</t>
    </rPh>
    <rPh sb="14" eb="16">
      <t>クンレン</t>
    </rPh>
    <rPh sb="17" eb="19">
      <t>ジッシ</t>
    </rPh>
    <rPh sb="21" eb="23">
      <t>バアイ</t>
    </rPh>
    <phoneticPr fontId="127"/>
  </si>
  <si>
    <t>職業指導員及び生活支援員（就労移行支援を実施する場合）</t>
    <rPh sb="0" eb="2">
      <t>ショクギョウ</t>
    </rPh>
    <rPh sb="2" eb="4">
      <t>シドウ</t>
    </rPh>
    <rPh sb="4" eb="5">
      <t>イン</t>
    </rPh>
    <rPh sb="5" eb="6">
      <t>オヨ</t>
    </rPh>
    <rPh sb="7" eb="9">
      <t>セイカツ</t>
    </rPh>
    <rPh sb="9" eb="11">
      <t>シエン</t>
    </rPh>
    <rPh sb="11" eb="12">
      <t>イン</t>
    </rPh>
    <rPh sb="13" eb="15">
      <t>シュウロウ</t>
    </rPh>
    <rPh sb="15" eb="17">
      <t>イコウ</t>
    </rPh>
    <rPh sb="17" eb="19">
      <t>シエン</t>
    </rPh>
    <rPh sb="20" eb="22">
      <t>ジッシ</t>
    </rPh>
    <rPh sb="24" eb="26">
      <t>バアイ</t>
    </rPh>
    <phoneticPr fontId="127"/>
  </si>
  <si>
    <t>就労支援員（就労移行支援を実施する場合）</t>
    <rPh sb="0" eb="2">
      <t>シュウロウ</t>
    </rPh>
    <rPh sb="2" eb="4">
      <t>シエン</t>
    </rPh>
    <rPh sb="4" eb="5">
      <t>イン</t>
    </rPh>
    <rPh sb="6" eb="8">
      <t>シュウロウ</t>
    </rPh>
    <rPh sb="8" eb="10">
      <t>イコウ</t>
    </rPh>
    <rPh sb="10" eb="12">
      <t>シエン</t>
    </rPh>
    <rPh sb="13" eb="15">
      <t>ジッシ</t>
    </rPh>
    <rPh sb="17" eb="19">
      <t>バアイ</t>
    </rPh>
    <phoneticPr fontId="127"/>
  </si>
  <si>
    <t>職業指導員及び生活支援員（就労継続支援B型を実施する場合）</t>
    <rPh sb="0" eb="2">
      <t>ショクギョウ</t>
    </rPh>
    <rPh sb="2" eb="4">
      <t>シドウ</t>
    </rPh>
    <rPh sb="4" eb="5">
      <t>イン</t>
    </rPh>
    <rPh sb="5" eb="6">
      <t>オヨ</t>
    </rPh>
    <rPh sb="7" eb="9">
      <t>セイカツ</t>
    </rPh>
    <rPh sb="9" eb="11">
      <t>シエン</t>
    </rPh>
    <rPh sb="11" eb="12">
      <t>イン</t>
    </rPh>
    <rPh sb="13" eb="15">
      <t>シュウロウ</t>
    </rPh>
    <rPh sb="15" eb="17">
      <t>ケイゾク</t>
    </rPh>
    <rPh sb="17" eb="19">
      <t>シエン</t>
    </rPh>
    <rPh sb="20" eb="21">
      <t>ガタ</t>
    </rPh>
    <rPh sb="22" eb="24">
      <t>ジッシ</t>
    </rPh>
    <rPh sb="26" eb="28">
      <t>バアイ</t>
    </rPh>
    <phoneticPr fontId="127"/>
  </si>
  <si>
    <t>一般相談支援事業</t>
    <rPh sb="2" eb="4">
      <t>ソウダン</t>
    </rPh>
    <rPh sb="4" eb="6">
      <t>シエン</t>
    </rPh>
    <rPh sb="6" eb="8">
      <t>ジギョウ</t>
    </rPh>
    <phoneticPr fontId="1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</si>
  <si>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3"/>
  </si>
  <si>
    <t>指定障害福祉サービス等の種類</t>
    <rPh sb="0" eb="2">
      <t>シテイ</t>
    </rPh>
    <rPh sb="2" eb="4">
      <t>ショウガイ</t>
    </rPh>
    <rPh sb="4" eb="6">
      <t>フクシ</t>
    </rPh>
    <rPh sb="10" eb="11">
      <t>ナド</t>
    </rPh>
    <rPh sb="12" eb="14">
      <t>シュルイ</t>
    </rPh>
    <phoneticPr fontId="13"/>
  </si>
  <si>
    <t>措　置　の　概　要</t>
    <rPh sb="0" eb="1">
      <t>ソ</t>
    </rPh>
    <rPh sb="2" eb="3">
      <t>チ</t>
    </rPh>
    <rPh sb="6" eb="7">
      <t>オオムネ</t>
    </rPh>
    <rPh sb="8" eb="9">
      <t>ヨウ</t>
    </rPh>
    <phoneticPr fontId="1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</si>
  <si>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</si>
  <si>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3"/>
  </si>
  <si>
    <t>　※具体的な対応方針</t>
    <rPh sb="2" eb="5">
      <t>グタイテキ</t>
    </rPh>
    <rPh sb="6" eb="8">
      <t>タイオウ</t>
    </rPh>
    <rPh sb="8" eb="10">
      <t>ホウシン</t>
    </rPh>
    <phoneticPr fontId="13"/>
  </si>
  <si>
    <t>３　その他参考事項</t>
    <rPh sb="4" eb="5">
      <t>タ</t>
    </rPh>
    <rPh sb="5" eb="7">
      <t>サンコウ</t>
    </rPh>
    <rPh sb="7" eb="9">
      <t>ジコウ</t>
    </rPh>
    <phoneticPr fontId="13"/>
  </si>
  <si>
    <t>参考様式６</t>
    <phoneticPr fontId="13"/>
  </si>
  <si>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3"/>
  </si>
  <si>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3"/>
  </si>
  <si>
    <t>(１)拡充予定の有無</t>
    <rPh sb="3" eb="5">
      <t>カクジュウ</t>
    </rPh>
    <rPh sb="5" eb="7">
      <t>ヨテイ</t>
    </rPh>
    <rPh sb="8" eb="10">
      <t>ウム</t>
    </rPh>
    <phoneticPr fontId="13"/>
  </si>
  <si>
    <t>(　　有り　　・　　無し　　)</t>
    <rPh sb="3" eb="4">
      <t>ア</t>
    </rPh>
    <rPh sb="10" eb="11">
      <t>ナ</t>
    </rPh>
    <phoneticPr fontId="141"/>
  </si>
  <si>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</si>
  <si>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</si>
  <si>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参考様式８</t>
    <phoneticPr fontId="13"/>
  </si>
  <si>
    <t>誓　約　書</t>
    <phoneticPr fontId="13"/>
  </si>
  <si>
    <t>知事    殿</t>
    <phoneticPr fontId="13"/>
  </si>
  <si>
    <t xml:space="preserve">申請者    </t>
    <phoneticPr fontId="13"/>
  </si>
  <si>
    <t>（名称）</t>
    <rPh sb="1" eb="3">
      <t>メイショウ</t>
    </rPh>
    <phoneticPr fontId="13"/>
  </si>
  <si>
    <t>（代表者の職名・氏名）</t>
    <rPh sb="1" eb="4">
      <t>ダイヒョウシャ</t>
    </rPh>
    <rPh sb="5" eb="7">
      <t>ショクメイ</t>
    </rPh>
    <rPh sb="8" eb="10">
      <t>シメイ</t>
    </rPh>
    <phoneticPr fontId="13"/>
  </si>
  <si>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3"/>
  </si>
  <si>
    <t>別紙①：　障害福祉サービス事業者向け</t>
    <rPh sb="0" eb="2">
      <t>ベッシ</t>
    </rPh>
    <rPh sb="5" eb="7">
      <t>ショウガイ</t>
    </rPh>
    <rPh sb="7" eb="9">
      <t>フクシ</t>
    </rPh>
    <rPh sb="13" eb="16">
      <t>ジギョウシャ</t>
    </rPh>
    <rPh sb="16" eb="17">
      <t>ム</t>
    </rPh>
    <phoneticPr fontId="13"/>
  </si>
  <si>
    <t>別紙②：　障害者支援施設向け</t>
    <rPh sb="0" eb="2">
      <t>ベッシ</t>
    </rPh>
    <rPh sb="5" eb="8">
      <t>ショウガイシャ</t>
    </rPh>
    <rPh sb="8" eb="10">
      <t>シエン</t>
    </rPh>
    <rPh sb="12" eb="13">
      <t>ム</t>
    </rPh>
    <phoneticPr fontId="13"/>
  </si>
  <si>
    <t>別紙③：　一般相談支援事業者向け</t>
    <rPh sb="0" eb="2">
      <t>ベッシ</t>
    </rPh>
    <rPh sb="5" eb="7">
      <t>イッパン</t>
    </rPh>
    <rPh sb="7" eb="9">
      <t>ソウダン</t>
    </rPh>
    <rPh sb="9" eb="11">
      <t>シエン</t>
    </rPh>
    <rPh sb="11" eb="14">
      <t>ジギョウシャ</t>
    </rPh>
    <rPh sb="14" eb="15">
      <t>ム</t>
    </rPh>
    <phoneticPr fontId="13"/>
  </si>
  <si>
    <t>別紙④：　特定相談支援事業者向け</t>
    <rPh sb="0" eb="2">
      <t>ベッシ</t>
    </rPh>
    <rPh sb="5" eb="7">
      <t>トクテイ</t>
    </rPh>
    <rPh sb="7" eb="9">
      <t>ソウダン</t>
    </rPh>
    <rPh sb="9" eb="11">
      <t>シエン</t>
    </rPh>
    <rPh sb="11" eb="14">
      <t>ジギョウシャ</t>
    </rPh>
    <rPh sb="14" eb="15">
      <t>ム</t>
    </rPh>
    <phoneticPr fontId="13"/>
  </si>
  <si>
    <t>別紙⑤：　障害児通所支援事業者向け</t>
    <rPh sb="0" eb="2">
      <t>ベッシ</t>
    </rPh>
    <rPh sb="5" eb="8">
      <t>ショウガイジ</t>
    </rPh>
    <rPh sb="8" eb="10">
      <t>ツウショ</t>
    </rPh>
    <rPh sb="10" eb="12">
      <t>シエン</t>
    </rPh>
    <rPh sb="12" eb="15">
      <t>ジギョウシャ</t>
    </rPh>
    <rPh sb="15" eb="16">
      <t>ム</t>
    </rPh>
    <phoneticPr fontId="13"/>
  </si>
  <si>
    <t>別紙⑥：　障害児入所施設向け</t>
    <rPh sb="0" eb="2">
      <t>ベッシ</t>
    </rPh>
    <rPh sb="5" eb="8">
      <t>ショウガイジ</t>
    </rPh>
    <rPh sb="8" eb="10">
      <t>ニュウショ</t>
    </rPh>
    <rPh sb="10" eb="12">
      <t>シセツ</t>
    </rPh>
    <rPh sb="12" eb="13">
      <t>ム</t>
    </rPh>
    <phoneticPr fontId="13"/>
  </si>
  <si>
    <t>別紙⑦：　障害児相談支援事業者向け</t>
    <rPh sb="0" eb="2">
      <t>ベッシ</t>
    </rPh>
    <rPh sb="5" eb="8">
      <t>ショウガイジ</t>
    </rPh>
    <rPh sb="8" eb="10">
      <t>ソウダン</t>
    </rPh>
    <rPh sb="10" eb="12">
      <t>シエン</t>
    </rPh>
    <rPh sb="12" eb="15">
      <t>ジギョウシャ</t>
    </rPh>
    <rPh sb="15" eb="16">
      <t>ム</t>
    </rPh>
    <phoneticPr fontId="13"/>
  </si>
  <si>
    <t>注　該当する種別に○を付けてください。</t>
    <rPh sb="0" eb="1">
      <t>チュウ</t>
    </rPh>
    <rPh sb="2" eb="4">
      <t>ガイトウ</t>
    </rPh>
    <rPh sb="6" eb="8">
      <t>シュベツ</t>
    </rPh>
    <rPh sb="11" eb="12">
      <t>ツ</t>
    </rPh>
    <phoneticPr fontId="13"/>
  </si>
  <si>
    <t>（別紙①：障害福祉サービス事業者向け）</t>
    <rPh sb="1" eb="3">
      <t>ベッシ</t>
    </rPh>
    <rPh sb="5" eb="7">
      <t>ショウガイ</t>
    </rPh>
    <rPh sb="7" eb="9">
      <t>フクシ</t>
    </rPh>
    <rPh sb="15" eb="16">
      <t>シャ</t>
    </rPh>
    <rPh sb="16" eb="17">
      <t>ム</t>
    </rPh>
    <phoneticPr fontId="151"/>
  </si>
  <si>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51"/>
  </si>
  <si>
    <t>一</t>
    <rPh sb="0" eb="1">
      <t>イチ</t>
    </rPh>
    <phoneticPr fontId="13"/>
  </si>
  <si>
    <t>申請者が都道府県の条例で定める者でないとき。</t>
    <phoneticPr fontId="13"/>
  </si>
  <si>
    <t>二</t>
    <rPh sb="0" eb="1">
      <t>ニ</t>
    </rPh>
    <phoneticPr fontId="13"/>
  </si>
  <si>
    <t>当該申請に係るサービス事業所の従業者の知識及び技能並びに人員が、第四十三条第一項の都道府県の条例で定める基準を満たしていないとき。</t>
    <phoneticPr fontId="13"/>
  </si>
  <si>
    <t>三</t>
    <rPh sb="0" eb="1">
      <t>サン</t>
    </rPh>
    <phoneticPr fontId="13"/>
  </si>
  <si>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3"/>
  </si>
  <si>
    <t>四</t>
    <rPh sb="0" eb="1">
      <t>ヨン</t>
    </rPh>
    <phoneticPr fontId="13"/>
  </si>
  <si>
    <t>申請者が、禁錮以上の刑に処せられ、その執行を終わり、又は執行を受けることがなくなるまでの者であるとき。</t>
    <phoneticPr fontId="13"/>
  </si>
  <si>
    <t>五</t>
    <rPh sb="0" eb="1">
      <t>ゴ</t>
    </rPh>
    <phoneticPr fontId="13"/>
  </si>
  <si>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3"/>
  </si>
  <si>
    <t>五の二</t>
    <rPh sb="0" eb="1">
      <t>ゴ</t>
    </rPh>
    <rPh sb="2" eb="3">
      <t>ニ</t>
    </rPh>
    <phoneticPr fontId="13"/>
  </si>
  <si>
    <t>申請者が、労働に関する法律の規定であって政令で定めるものにより罰金の刑に処せられ、その執行を終わり、又は執行を受けることがなくなるまでの者であるとき。</t>
    <phoneticPr fontId="13"/>
  </si>
  <si>
    <t>六</t>
    <rPh sb="0" eb="1">
      <t>ロク</t>
    </rPh>
    <phoneticPr fontId="13"/>
  </si>
  <si>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3"/>
  </si>
  <si>
    <t>七</t>
    <rPh sb="0" eb="1">
      <t>ナナ</t>
    </rPh>
    <phoneticPr fontId="13"/>
  </si>
  <si>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3"/>
  </si>
  <si>
    <t>八</t>
    <rPh sb="0" eb="1">
      <t>ハチ</t>
    </rPh>
    <phoneticPr fontId="13"/>
  </si>
  <si>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3"/>
  </si>
  <si>
    <t>九</t>
    <rPh sb="0" eb="1">
      <t>キュウ</t>
    </rPh>
    <phoneticPr fontId="13"/>
  </si>
  <si>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3"/>
  </si>
  <si>
    <t>十</t>
    <rPh sb="0" eb="1">
      <t>ジュウ</t>
    </rPh>
    <phoneticPr fontId="13"/>
  </si>
  <si>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3"/>
  </si>
  <si>
    <t>十一</t>
    <rPh sb="0" eb="1">
      <t>ジュウ</t>
    </rPh>
    <rPh sb="1" eb="2">
      <t>イチ</t>
    </rPh>
    <phoneticPr fontId="13"/>
  </si>
  <si>
    <t>申請者が、指定の申請前五年以内に障害福祉サービスに関し不正又は著しく不当な行為をした者であるとき。</t>
    <phoneticPr fontId="13"/>
  </si>
  <si>
    <t>十二</t>
    <rPh sb="0" eb="1">
      <t>ジュウ</t>
    </rPh>
    <rPh sb="1" eb="2">
      <t>ニ</t>
    </rPh>
    <phoneticPr fontId="13"/>
  </si>
  <si>
    <t>申請者が、法人で、その役員等のうちに第四号から第六号まで又は第八号から前号までのいずれかに該当する者のあるものであるとき。</t>
    <phoneticPr fontId="13"/>
  </si>
  <si>
    <t>十三</t>
    <rPh sb="0" eb="1">
      <t>ジュウ</t>
    </rPh>
    <rPh sb="1" eb="2">
      <t>サン</t>
    </rPh>
    <phoneticPr fontId="13"/>
  </si>
  <si>
    <t>申請者が、法人でない者で、その管理者が第四号から第六号まで又は第八号から第十一号までのいずれかに該当する者であるとき。</t>
    <phoneticPr fontId="13"/>
  </si>
  <si>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3"/>
  </si>
  <si>
    <t>（別紙②：障害者支援施設向け）</t>
    <rPh sb="1" eb="3">
      <t>ベッシ</t>
    </rPh>
    <phoneticPr fontId="151"/>
  </si>
  <si>
    <t>障害者の日常生活及び社会生活を総合的に支援するための法律第３８条第３項において準用する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4" eb="46">
      <t>ドウホウ</t>
    </rPh>
    <phoneticPr fontId="151"/>
  </si>
  <si>
    <t>当該申請に係る障害者支援施設の従業者の知識及び技能並びに人員が、第四十四条第一項の都道府県の条例で定める基準を満たしていないとき。</t>
    <rPh sb="7" eb="10">
      <t>ショウガイシャ</t>
    </rPh>
    <rPh sb="10" eb="12">
      <t>シエン</t>
    </rPh>
    <rPh sb="12" eb="14">
      <t>シセツ</t>
    </rPh>
    <rPh sb="35" eb="36">
      <t>ヨン</t>
    </rPh>
    <phoneticPr fontId="13"/>
  </si>
  <si>
    <t>申請者が、第四十四条第二項の都道府県の条例で定める指定障害者支援施設等の設備及び運営に関する基準に従って適正な障害者支援施設の運営をすることができないと認められるとき。</t>
    <rPh sb="8" eb="9">
      <t>ヨン</t>
    </rPh>
    <rPh sb="27" eb="30">
      <t>ショウガイシャ</t>
    </rPh>
    <rPh sb="30" eb="32">
      <t>シエン</t>
    </rPh>
    <rPh sb="32" eb="34">
      <t>シセツ</t>
    </rPh>
    <rPh sb="34" eb="35">
      <t>トウ</t>
    </rPh>
    <rPh sb="57" eb="58">
      <t>シャ</t>
    </rPh>
    <rPh sb="58" eb="60">
      <t>シエン</t>
    </rPh>
    <rPh sb="60" eb="62">
      <t>シセツ</t>
    </rPh>
    <phoneticPr fontId="13"/>
  </si>
  <si>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者支援施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者支援施設の指定の取消しのうち当該指定の取消しの処分の理由となった事実及び当該事実の発生を防止するための当該指定障害者支援施設の設置者による業務管理体制の整備についての取組の状況その他の当該事実に関して当該指定障害者支援施設の設置者が有していた責任の程度を考慮して、この号本文に規定する指定の取消しに該当しないこととすることが相当であると認められるものとして主務省令で定めるものに該当する場合を除く。</t>
    <rPh sb="205" eb="208">
      <t>ショウガイシャ</t>
    </rPh>
    <rPh sb="208" eb="210">
      <t>シエン</t>
    </rPh>
    <rPh sb="210" eb="212">
      <t>シセツ</t>
    </rPh>
    <rPh sb="382" eb="385">
      <t>ショウガイシャ</t>
    </rPh>
    <rPh sb="385" eb="387">
      <t>シエン</t>
    </rPh>
    <rPh sb="387" eb="389">
      <t>シセツ</t>
    </rPh>
    <rPh sb="442" eb="443">
      <t>シャ</t>
    </rPh>
    <rPh sb="443" eb="445">
      <t>シエン</t>
    </rPh>
    <rPh sb="445" eb="447">
      <t>シセツ</t>
    </rPh>
    <rPh sb="448" eb="450">
      <t>セッチ</t>
    </rPh>
    <phoneticPr fontId="13"/>
  </si>
  <si>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118" eb="119">
      <t>ナナ</t>
    </rPh>
    <rPh sb="119" eb="120">
      <t>ジョウ</t>
    </rPh>
    <rPh sb="121" eb="123">
      <t>キテイ</t>
    </rPh>
    <rPh sb="126" eb="128">
      <t>シテイ</t>
    </rPh>
    <rPh sb="129" eb="131">
      <t>ジタイ</t>
    </rPh>
    <rPh sb="173" eb="175">
      <t>シテイ</t>
    </rPh>
    <rPh sb="176" eb="178">
      <t>ジタイ</t>
    </rPh>
    <rPh sb="178" eb="179">
      <t>マタ</t>
    </rPh>
    <rPh sb="180" eb="182">
      <t>ジギョウ</t>
    </rPh>
    <rPh sb="183" eb="185">
      <t>ハイシ</t>
    </rPh>
    <rPh sb="207" eb="209">
      <t>ジタイ</t>
    </rPh>
    <rPh sb="209" eb="210">
      <t>マタ</t>
    </rPh>
    <phoneticPr fontId="13"/>
  </si>
  <si>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240" eb="241">
      <t>ナナ</t>
    </rPh>
    <rPh sb="241" eb="242">
      <t>ジョウ</t>
    </rPh>
    <rPh sb="243" eb="245">
      <t>キテイ</t>
    </rPh>
    <rPh sb="248" eb="250">
      <t>シテイ</t>
    </rPh>
    <rPh sb="251" eb="253">
      <t>ジタイ</t>
    </rPh>
    <rPh sb="295" eb="297">
      <t>シテイ</t>
    </rPh>
    <rPh sb="298" eb="300">
      <t>ジタイ</t>
    </rPh>
    <rPh sb="300" eb="301">
      <t>マタ</t>
    </rPh>
    <rPh sb="302" eb="304">
      <t>ジギョウ</t>
    </rPh>
    <rPh sb="305" eb="307">
      <t>ハイシ</t>
    </rPh>
    <rPh sb="329" eb="331">
      <t>ジタイ</t>
    </rPh>
    <rPh sb="331" eb="332">
      <t>マタ</t>
    </rPh>
    <phoneticPr fontId="13"/>
  </si>
  <si>
    <t>第八号に規定する期間内に第四十七条の規定による指定の辞退又は第五十一条の二十五第二項若しくは第四項の規定による事業の廃止の届出があった場合において、申請者が、同号の通知の日前六十日以内に当該辞退若しくは届出に係る法人（当該指定の辞退又は事業の廃止について相当の理由がある法人を除く。）の役員等又は当該辞退若しくは届出に係る法人でない者（当該指定の辞退又は事業の廃止について相当の理由がある者を除く。）の管理者であった者で、当該辞退又は届出の日から起算して五年を経過しないものであるとき。</t>
    <rPh sb="15" eb="16">
      <t>ナナ</t>
    </rPh>
    <rPh sb="16" eb="17">
      <t>ジョウ</t>
    </rPh>
    <rPh sb="18" eb="20">
      <t>キテイ</t>
    </rPh>
    <rPh sb="23" eb="25">
      <t>シテイ</t>
    </rPh>
    <rPh sb="26" eb="28">
      <t>ジタイ</t>
    </rPh>
    <rPh sb="95" eb="97">
      <t>ジタイ</t>
    </rPh>
    <rPh sb="97" eb="98">
      <t>モ</t>
    </rPh>
    <rPh sb="111" eb="113">
      <t>シテイ</t>
    </rPh>
    <rPh sb="114" eb="116">
      <t>ジタイ</t>
    </rPh>
    <rPh sb="116" eb="117">
      <t>マタ</t>
    </rPh>
    <rPh sb="150" eb="152">
      <t>ジタイ</t>
    </rPh>
    <rPh sb="152" eb="153">
      <t>モ</t>
    </rPh>
    <rPh sb="170" eb="172">
      <t>シテイ</t>
    </rPh>
    <rPh sb="173" eb="175">
      <t>ジタイ</t>
    </rPh>
    <rPh sb="175" eb="176">
      <t>マタ</t>
    </rPh>
    <rPh sb="213" eb="215">
      <t>ジタイ</t>
    </rPh>
    <rPh sb="215" eb="216">
      <t>マタ</t>
    </rPh>
    <phoneticPr fontId="13"/>
  </si>
  <si>
    <t>（別紙③：　一般相談支援事業者向け）</t>
    <rPh sb="1" eb="3">
      <t>ベッシ</t>
    </rPh>
    <rPh sb="6" eb="8">
      <t>イッパン</t>
    </rPh>
    <rPh sb="8" eb="10">
      <t>ソウダン</t>
    </rPh>
    <rPh sb="10" eb="12">
      <t>シエン</t>
    </rPh>
    <rPh sb="12" eb="15">
      <t>ジギョウシャ</t>
    </rPh>
    <rPh sb="15" eb="16">
      <t>ム</t>
    </rPh>
    <phoneticPr fontId="151"/>
  </si>
  <si>
    <t>障害者の日常生活及び社会生活を総合的に支援するための法律第５１条の１９第２項において準用する
同法第３６条第３項</t>
    <rPh sb="32" eb="34">
      <t>ジュンヨウ</t>
    </rPh>
    <rPh sb="37" eb="39">
      <t>ドウホウ</t>
    </rPh>
    <rPh sb="39" eb="40">
      <t>ダイ</t>
    </rPh>
    <rPh sb="42" eb="43">
      <t>ジョウ</t>
    </rPh>
    <rPh sb="43" eb="44">
      <t>ダイ</t>
    </rPh>
    <rPh sb="45" eb="46">
      <t>コウ</t>
    </rPh>
    <rPh sb="46" eb="47">
      <t>ダイ</t>
    </rPh>
    <rPh sb="49" eb="50">
      <t>ジョウ</t>
    </rPh>
    <rPh sb="53" eb="54">
      <t>ダイ</t>
    </rPh>
    <rPh sb="55" eb="56">
      <t>コウ</t>
    </rPh>
    <phoneticPr fontId="151"/>
  </si>
  <si>
    <t>申請者が法人でないとき。</t>
    <rPh sb="4" eb="6">
      <t>ホウジン</t>
    </rPh>
    <phoneticPr fontId="13"/>
  </si>
  <si>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13"/>
  </si>
  <si>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13"/>
  </si>
  <si>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13"/>
  </si>
  <si>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13"/>
  </si>
  <si>
    <t>申請者が、指定の申請前五年以内に相談支援に関し不正又は著しく不当な行為をした者であるとき。</t>
    <rPh sb="16" eb="18">
      <t>ソウダン</t>
    </rPh>
    <rPh sb="18" eb="20">
      <t>シエン</t>
    </rPh>
    <phoneticPr fontId="13"/>
  </si>
  <si>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13"/>
  </si>
  <si>
    <t>参考様式９</t>
    <rPh sb="0" eb="4">
      <t>サンコウヨウシキ</t>
    </rPh>
    <phoneticPr fontId="13"/>
  </si>
  <si>
    <t>！申請するサービス類型を選択してください</t>
    <rPh sb="1" eb="3">
      <t>シンセイ</t>
    </rPh>
    <rPh sb="9" eb="11">
      <t>ルイケイ</t>
    </rPh>
    <rPh sb="12" eb="14">
      <t>センタク</t>
    </rPh>
    <phoneticPr fontId="127"/>
  </si>
  <si>
    <t>職種①</t>
    <rPh sb="0" eb="2">
      <t>ショクシュ</t>
    </rPh>
    <phoneticPr fontId="127"/>
  </si>
  <si>
    <t>職種②</t>
    <rPh sb="0" eb="2">
      <t>ショクシュ</t>
    </rPh>
    <phoneticPr fontId="127"/>
  </si>
  <si>
    <t>職種③</t>
    <rPh sb="0" eb="2">
      <t>ショクシュ</t>
    </rPh>
    <phoneticPr fontId="127"/>
  </si>
  <si>
    <t>職種④</t>
    <rPh sb="0" eb="2">
      <t>ショクシュ</t>
    </rPh>
    <phoneticPr fontId="127"/>
  </si>
  <si>
    <t>職種⑤</t>
    <rPh sb="0" eb="2">
      <t>ショクシュ</t>
    </rPh>
    <phoneticPr fontId="127"/>
  </si>
  <si>
    <t>職種⑥</t>
    <rPh sb="0" eb="2">
      <t>ショクシュ</t>
    </rPh>
    <phoneticPr fontId="127"/>
  </si>
  <si>
    <t>職種⑦</t>
    <rPh sb="0" eb="2">
      <t>ショクシュ</t>
    </rPh>
    <phoneticPr fontId="127"/>
  </si>
  <si>
    <t>職種⑧</t>
    <rPh sb="0" eb="2">
      <t>ショクシュ</t>
    </rPh>
    <phoneticPr fontId="127"/>
  </si>
  <si>
    <t>職種⑨</t>
    <phoneticPr fontId="127"/>
  </si>
  <si>
    <t>職種⑩</t>
    <phoneticPr fontId="127"/>
  </si>
  <si>
    <t>居宅介護</t>
    <phoneticPr fontId="13"/>
  </si>
  <si>
    <t>作業療法士</t>
    <rPh sb="0" eb="5">
      <t>サギョウリョウホウシ</t>
    </rPh>
    <phoneticPr fontId="127"/>
  </si>
  <si>
    <t>言語聴覚士</t>
    <rPh sb="0" eb="2">
      <t>ゲンゴ</t>
    </rPh>
    <rPh sb="2" eb="5">
      <t>チョウカクシ</t>
    </rPh>
    <phoneticPr fontId="127"/>
  </si>
  <si>
    <t>短期入所・併設型</t>
    <rPh sb="0" eb="2">
      <t>タンキ</t>
    </rPh>
    <rPh sb="2" eb="4">
      <t>ニュウショ</t>
    </rPh>
    <rPh sb="5" eb="8">
      <t>ヘイセツガタ</t>
    </rPh>
    <phoneticPr fontId="13"/>
  </si>
  <si>
    <t>短期入所・空床利用型</t>
    <rPh sb="0" eb="2">
      <t>タンキ</t>
    </rPh>
    <rPh sb="2" eb="4">
      <t>ニュウショ</t>
    </rPh>
    <rPh sb="5" eb="7">
      <t>クウショウ</t>
    </rPh>
    <rPh sb="7" eb="10">
      <t>リヨウガタ</t>
    </rPh>
    <phoneticPr fontId="13"/>
  </si>
  <si>
    <t>短期入所・単独型</t>
    <rPh sb="0" eb="2">
      <t>タンキ</t>
    </rPh>
    <rPh sb="2" eb="4">
      <t>ニュウショ</t>
    </rPh>
    <rPh sb="5" eb="8">
      <t>タンドクガタ</t>
    </rPh>
    <phoneticPr fontId="13"/>
  </si>
  <si>
    <t>重度障害者等包括支援</t>
    <rPh sb="0" eb="2">
      <t>ジュウド</t>
    </rPh>
    <rPh sb="2" eb="5">
      <t>ショウガイシャ</t>
    </rPh>
    <rPh sb="5" eb="6">
      <t>ナド</t>
    </rPh>
    <rPh sb="6" eb="8">
      <t>ホウカツ</t>
    </rPh>
    <rPh sb="8" eb="10">
      <t>シエン</t>
    </rPh>
    <phoneticPr fontId="13"/>
  </si>
  <si>
    <t>夜間支援従事者</t>
    <rPh sb="0" eb="7">
      <t>ヤカンシエンジュウジシャ</t>
    </rPh>
    <phoneticPr fontId="127"/>
  </si>
  <si>
    <t>就労支援員</t>
    <rPh sb="0" eb="2">
      <t>シュウロウ</t>
    </rPh>
    <rPh sb="2" eb="5">
      <t>シエンイン</t>
    </rPh>
    <phoneticPr fontId="127"/>
  </si>
  <si>
    <t>職業指導員</t>
    <rPh sb="0" eb="2">
      <t>ショクギョウ</t>
    </rPh>
    <rPh sb="2" eb="4">
      <t>シドウ</t>
    </rPh>
    <rPh sb="4" eb="5">
      <t>イン</t>
    </rPh>
    <phoneticPr fontId="127"/>
  </si>
  <si>
    <t>就労選択支援</t>
    <rPh sb="0" eb="2">
      <t>シュウロウ</t>
    </rPh>
    <rPh sb="2" eb="4">
      <t>センタク</t>
    </rPh>
    <rPh sb="4" eb="6">
      <t>シエン</t>
    </rPh>
    <phoneticPr fontId="127"/>
  </si>
  <si>
    <t>特定相談支援・障害児相談支援</t>
    <rPh sb="0" eb="2">
      <t>トクテイ</t>
    </rPh>
    <rPh sb="2" eb="4">
      <t>ソウダン</t>
    </rPh>
    <rPh sb="4" eb="6">
      <t>シエン</t>
    </rPh>
    <rPh sb="7" eb="10">
      <t>ショウガイジ</t>
    </rPh>
    <rPh sb="10" eb="12">
      <t>ソウダン</t>
    </rPh>
    <rPh sb="12" eb="14">
      <t>シエン</t>
    </rPh>
    <phoneticPr fontId="125"/>
  </si>
  <si>
    <t>相談支援専門員</t>
    <rPh sb="0" eb="7">
      <t>ソウダンシエンセンモンイン</t>
    </rPh>
    <phoneticPr fontId="127"/>
  </si>
  <si>
    <t>相談支援員</t>
    <rPh sb="0" eb="2">
      <t>ソウダン</t>
    </rPh>
    <rPh sb="2" eb="5">
      <t>シエンイン</t>
    </rPh>
    <phoneticPr fontId="127"/>
  </si>
  <si>
    <t>児童発達支援・放課後等デイサービス</t>
    <rPh sb="0" eb="2">
      <t>ジドウ</t>
    </rPh>
    <rPh sb="2" eb="4">
      <t>ハッタツ</t>
    </rPh>
    <rPh sb="4" eb="6">
      <t>シエン</t>
    </rPh>
    <rPh sb="7" eb="11">
      <t>ホウカゴトウ</t>
    </rPh>
    <phoneticPr fontId="125"/>
  </si>
  <si>
    <t>児童発達支援管理責任者</t>
    <rPh sb="0" eb="2">
      <t>ジドウ</t>
    </rPh>
    <rPh sb="2" eb="6">
      <t>ハッタツシエン</t>
    </rPh>
    <rPh sb="6" eb="8">
      <t>カンリ</t>
    </rPh>
    <rPh sb="8" eb="11">
      <t>セキニンシャ</t>
    </rPh>
    <phoneticPr fontId="127"/>
  </si>
  <si>
    <t>児童指導員</t>
    <rPh sb="0" eb="2">
      <t>ジドウ</t>
    </rPh>
    <rPh sb="2" eb="5">
      <t>シドウイン</t>
    </rPh>
    <phoneticPr fontId="127"/>
  </si>
  <si>
    <t>保育士</t>
    <rPh sb="0" eb="3">
      <t>ホイクシ</t>
    </rPh>
    <phoneticPr fontId="127"/>
  </si>
  <si>
    <t>機能訓練担当職員</t>
    <rPh sb="0" eb="4">
      <t>キノウクンレン</t>
    </rPh>
    <rPh sb="4" eb="6">
      <t>タントウ</t>
    </rPh>
    <rPh sb="6" eb="8">
      <t>ショクイン</t>
    </rPh>
    <phoneticPr fontId="127"/>
  </si>
  <si>
    <t>その他職員</t>
    <rPh sb="2" eb="3">
      <t>タ</t>
    </rPh>
    <rPh sb="3" eb="5">
      <t>ショクイン</t>
    </rPh>
    <phoneticPr fontId="127"/>
  </si>
  <si>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127"/>
  </si>
  <si>
    <t>嘱託医</t>
    <rPh sb="0" eb="2">
      <t>ショクタク</t>
    </rPh>
    <phoneticPr fontId="127"/>
  </si>
  <si>
    <t>児童発達支援・児童発達支援センターであるもの</t>
    <rPh sb="0" eb="6">
      <t>ジドウハッタツシエン</t>
    </rPh>
    <rPh sb="7" eb="11">
      <t>ジドウハッタツ</t>
    </rPh>
    <rPh sb="11" eb="13">
      <t>シエン</t>
    </rPh>
    <phoneticPr fontId="127"/>
  </si>
  <si>
    <t>栄養士</t>
    <rPh sb="0" eb="3">
      <t>エイヨウシ</t>
    </rPh>
    <phoneticPr fontId="127"/>
  </si>
  <si>
    <t>調理員</t>
    <rPh sb="0" eb="3">
      <t>チョウリイン</t>
    </rPh>
    <phoneticPr fontId="127"/>
  </si>
  <si>
    <t>保育所等訪問支援</t>
    <rPh sb="0" eb="3">
      <t>ホイクショ</t>
    </rPh>
    <rPh sb="3" eb="4">
      <t>トウ</t>
    </rPh>
    <rPh sb="4" eb="6">
      <t>ホウモン</t>
    </rPh>
    <rPh sb="6" eb="8">
      <t>シエン</t>
    </rPh>
    <phoneticPr fontId="125"/>
  </si>
  <si>
    <t>訪問支援員</t>
    <rPh sb="0" eb="2">
      <t>ホウモン</t>
    </rPh>
    <rPh sb="2" eb="5">
      <t>シエンイン</t>
    </rPh>
    <phoneticPr fontId="127"/>
  </si>
  <si>
    <t>居宅訪問型児童発達支援</t>
    <rPh sb="0" eb="2">
      <t>キョタク</t>
    </rPh>
    <rPh sb="2" eb="4">
      <t>ホウモン</t>
    </rPh>
    <rPh sb="4" eb="5">
      <t>ガタ</t>
    </rPh>
    <rPh sb="5" eb="7">
      <t>ジドウ</t>
    </rPh>
    <rPh sb="7" eb="9">
      <t>ハッタツ</t>
    </rPh>
    <rPh sb="9" eb="11">
      <t>シエン</t>
    </rPh>
    <phoneticPr fontId="125"/>
  </si>
  <si>
    <t>福祉型障害児入所施設</t>
    <rPh sb="0" eb="3">
      <t>フクシガタ</t>
    </rPh>
    <rPh sb="3" eb="6">
      <t>ショウガイジ</t>
    </rPh>
    <rPh sb="6" eb="8">
      <t>ニュウショ</t>
    </rPh>
    <rPh sb="8" eb="10">
      <t>シセツ</t>
    </rPh>
    <phoneticPr fontId="125"/>
  </si>
  <si>
    <t>心理担当職員</t>
    <rPh sb="0" eb="6">
      <t>シンリタントウショクイン</t>
    </rPh>
    <phoneticPr fontId="127"/>
  </si>
  <si>
    <t>医療型障害児入所施設</t>
    <rPh sb="0" eb="2">
      <t>イリョウ</t>
    </rPh>
    <rPh sb="2" eb="3">
      <t>ガタ</t>
    </rPh>
    <rPh sb="3" eb="6">
      <t>ショウガイジ</t>
    </rPh>
    <rPh sb="6" eb="8">
      <t>ニュウショ</t>
    </rPh>
    <rPh sb="8" eb="10">
      <t>シセツ</t>
    </rPh>
    <phoneticPr fontId="125"/>
  </si>
  <si>
    <t>理学療法士又は作業療法士</t>
    <rPh sb="0" eb="5">
      <t>リガクリョウホウシ</t>
    </rPh>
    <rPh sb="5" eb="6">
      <t>マタ</t>
    </rPh>
    <rPh sb="7" eb="12">
      <t>サギョウリョウホウシ</t>
    </rPh>
    <phoneticPr fontId="127"/>
  </si>
  <si>
    <t>職業指導員</t>
    <rPh sb="0" eb="5">
      <t>ショクギョウシドウイン</t>
    </rPh>
    <phoneticPr fontId="127"/>
  </si>
  <si>
    <t>通常の事業の実施地域は「運営規定」と相違ないですか？</t>
    <rPh sb="0" eb="2">
      <t>ツウジョウノ</t>
    </rPh>
    <rPh sb="3" eb="10">
      <t>ジッシチイキ</t>
    </rPh>
    <rPh sb="12" eb="16">
      <t>ウンエイキテイ</t>
    </rPh>
    <rPh sb="18" eb="20">
      <t>ソウイ</t>
    </rPh>
    <phoneticPr fontId="60"/>
  </si>
  <si>
    <t>「勤務形態」の欄は、Ａ（常勤・専従）Ｂ（常勤・兼務）Ｃ（非常勤・専従）Ｄ（非常勤・兼務）のいずれかを選択していますか？</t>
    <rPh sb="12" eb="14">
      <t>ジョウキン</t>
    </rPh>
    <rPh sb="15" eb="17">
      <t>センジュウ</t>
    </rPh>
    <rPh sb="20" eb="22">
      <t>ジョウキン</t>
    </rPh>
    <rPh sb="23" eb="25">
      <t>ケンム</t>
    </rPh>
    <rPh sb="28" eb="31">
      <t>ヒジョウキン</t>
    </rPh>
    <rPh sb="32" eb="34">
      <t>センジュウ</t>
    </rPh>
    <rPh sb="37" eb="40">
      <t>ヒジョウキン</t>
    </rPh>
    <rPh sb="41" eb="43">
      <t>ケンム</t>
    </rPh>
    <rPh sb="50" eb="52">
      <t>センタク</t>
    </rPh>
    <phoneticPr fontId="60"/>
  </si>
  <si>
    <t>兼務先</t>
    <rPh sb="0" eb="2">
      <t>ケンム</t>
    </rPh>
    <rPh sb="2" eb="3">
      <t>サキ</t>
    </rPh>
    <phoneticPr fontId="60"/>
  </si>
  <si>
    <t>「兼務状況」は記載されていますか？</t>
    <rPh sb="1" eb="3">
      <t>ケンム</t>
    </rPh>
    <rPh sb="3" eb="5">
      <t>ジョウキョウ</t>
    </rPh>
    <rPh sb="7" eb="9">
      <t>キサイ</t>
    </rPh>
    <phoneticPr fontId="60"/>
  </si>
  <si>
    <t>訪問系・相談系の場合</t>
    <rPh sb="0" eb="2">
      <t>ホウモン</t>
    </rPh>
    <rPh sb="2" eb="3">
      <t>ケイ</t>
    </rPh>
    <rPh sb="4" eb="6">
      <t>ソウダン</t>
    </rPh>
    <rPh sb="6" eb="7">
      <t>ケイ</t>
    </rPh>
    <rPh sb="8" eb="10">
      <t>バアイ</t>
    </rPh>
    <phoneticPr fontId="60"/>
  </si>
  <si>
    <t>従業者の体制及び勤務形態一覧表</t>
    <rPh sb="0" eb="3">
      <t>ジュウギョウシャ</t>
    </rPh>
    <rPh sb="4" eb="6">
      <t>タイセイ</t>
    </rPh>
    <rPh sb="6" eb="7">
      <t>オヨ</t>
    </rPh>
    <rPh sb="8" eb="10">
      <t>キンム</t>
    </rPh>
    <rPh sb="10" eb="15">
      <t>ケイタイイチランヒョウ</t>
    </rPh>
    <phoneticPr fontId="60"/>
  </si>
  <si>
    <t>※就労継続支援事業所のみ確認</t>
    <rPh sb="1" eb="3">
      <t>シュウロウ</t>
    </rPh>
    <rPh sb="3" eb="5">
      <t>ケイゾク</t>
    </rPh>
    <rPh sb="5" eb="7">
      <t>シエン</t>
    </rPh>
    <rPh sb="7" eb="9">
      <t>ジギョウ</t>
    </rPh>
    <rPh sb="9" eb="10">
      <t>ショ</t>
    </rPh>
    <rPh sb="12" eb="14">
      <t>カクニン</t>
    </rPh>
    <phoneticPr fontId="60"/>
  </si>
  <si>
    <t>訪問系・相談系、共同生活援助以外の場合</t>
    <phoneticPr fontId="60"/>
  </si>
  <si>
    <t>共同生活援助の場合</t>
    <phoneticPr fontId="60"/>
  </si>
  <si>
    <t>営業日は「付表」と「勤務形態一覧表」共に相違ないですか？
※行事等で営業日以外の日で営業を行う場合は、その旨も記載してください。</t>
    <rPh sb="0" eb="3">
      <t>エイギョウビ</t>
    </rPh>
    <rPh sb="5" eb="7">
      <t>フヒョウ</t>
    </rPh>
    <rPh sb="18" eb="19">
      <t>トモ</t>
    </rPh>
    <rPh sb="20" eb="22">
      <t>ソウイ</t>
    </rPh>
    <rPh sb="30" eb="32">
      <t>ギョウジ</t>
    </rPh>
    <rPh sb="32" eb="33">
      <t>トウ</t>
    </rPh>
    <rPh sb="34" eb="37">
      <t>エイギョウビ</t>
    </rPh>
    <rPh sb="37" eb="39">
      <t>イガイ</t>
    </rPh>
    <rPh sb="40" eb="41">
      <t>ヒ</t>
    </rPh>
    <rPh sb="42" eb="44">
      <t>エイギョウ</t>
    </rPh>
    <rPh sb="45" eb="46">
      <t>オコナ</t>
    </rPh>
    <rPh sb="47" eb="49">
      <t>バアイ</t>
    </rPh>
    <rPh sb="53" eb="54">
      <t>ムネ</t>
    </rPh>
    <rPh sb="55" eb="57">
      <t>キサイ</t>
    </rPh>
    <phoneticPr fontId="60"/>
  </si>
  <si>
    <t>直近の様式を使用していますか？</t>
    <rPh sb="0" eb="2">
      <t>チョッキン</t>
    </rPh>
    <rPh sb="3" eb="5">
      <t>ヨウシキ</t>
    </rPh>
    <rPh sb="6" eb="8">
      <t>シヨウ</t>
    </rPh>
    <phoneticPr fontId="60"/>
  </si>
  <si>
    <t>申請者（法人）の名称、代表者本人の職名・氏名は確認しましたか？</t>
    <rPh sb="0" eb="3">
      <t>シンセイシャ</t>
    </rPh>
    <rPh sb="4" eb="6">
      <t>ホウジン</t>
    </rPh>
    <rPh sb="8" eb="10">
      <t>メイショウ</t>
    </rPh>
    <rPh sb="11" eb="14">
      <t>ダイヒョウシャ</t>
    </rPh>
    <rPh sb="14" eb="16">
      <t>ホンニン</t>
    </rPh>
    <rPh sb="17" eb="19">
      <t>ショクメイ</t>
    </rPh>
    <rPh sb="20" eb="22">
      <t>シメイ</t>
    </rPh>
    <rPh sb="23" eb="25">
      <t>カクニン</t>
    </rPh>
    <phoneticPr fontId="60"/>
  </si>
  <si>
    <t>申請者（法人）の名称、代表者の職名・氏名</t>
    <rPh sb="0" eb="3">
      <t>シンセイシャ</t>
    </rPh>
    <rPh sb="4" eb="6">
      <t>ホウジン</t>
    </rPh>
    <rPh sb="8" eb="10">
      <t>メイショウ</t>
    </rPh>
    <rPh sb="11" eb="14">
      <t>ダイヒョウシャ</t>
    </rPh>
    <rPh sb="15" eb="17">
      <t>ショクメイ</t>
    </rPh>
    <rPh sb="18" eb="20">
      <t>シメイ</t>
    </rPh>
    <phoneticPr fontId="60"/>
  </si>
  <si>
    <t>参考様式９　誓約書</t>
    <phoneticPr fontId="60"/>
  </si>
  <si>
    <t>管理者名欄は自署又は記名＋押印していますか？</t>
    <rPh sb="0" eb="3">
      <t>カンリシャ</t>
    </rPh>
    <rPh sb="3" eb="4">
      <t>メイ</t>
    </rPh>
    <rPh sb="4" eb="5">
      <t>ラン</t>
    </rPh>
    <rPh sb="6" eb="8">
      <t>ジショ</t>
    </rPh>
    <rPh sb="8" eb="9">
      <t>マタ</t>
    </rPh>
    <rPh sb="10" eb="12">
      <t>キメイ</t>
    </rPh>
    <rPh sb="13" eb="15">
      <t>オウイン</t>
    </rPh>
    <phoneticPr fontId="60"/>
  </si>
  <si>
    <t>「運営規程（作成例）」は最新のものであることを確認されましたか？</t>
    <phoneticPr fontId="60"/>
  </si>
  <si>
    <t>研修の修了証の写しを添付していますか？</t>
    <rPh sb="0" eb="2">
      <t>ケンシュウ</t>
    </rPh>
    <rPh sb="3" eb="6">
      <t>シュウリョウショウ</t>
    </rPh>
    <rPh sb="7" eb="8">
      <t>ウツ</t>
    </rPh>
    <rPh sb="10" eb="12">
      <t>テンプ</t>
    </rPh>
    <phoneticPr fontId="60"/>
  </si>
  <si>
    <t>３　その他参考事項</t>
    <rPh sb="4" eb="5">
      <t>タ</t>
    </rPh>
    <rPh sb="5" eb="7">
      <t>サンコウ</t>
    </rPh>
    <rPh sb="7" eb="9">
      <t>ジコウ</t>
    </rPh>
    <phoneticPr fontId="60"/>
  </si>
  <si>
    <t>身体障害者　・　知的障害者　・　精神障害者　・　障害児　
【重度訪問介護の場合】重度肢体不自由者　・　行動障害者</t>
    <rPh sb="31" eb="37">
      <t>ジュウドホウモンカイゴ</t>
    </rPh>
    <rPh sb="38" eb="40">
      <t>バアイ</t>
    </rPh>
    <phoneticPr fontId="13"/>
  </si>
  <si>
    <t>実務経験の証明が必要な資格の場合、「実務経験証明書」を添付されていますか？</t>
    <rPh sb="0" eb="2">
      <t>ジツム</t>
    </rPh>
    <rPh sb="2" eb="4">
      <t>ケイケン</t>
    </rPh>
    <rPh sb="5" eb="7">
      <t>ショウメイ</t>
    </rPh>
    <rPh sb="8" eb="10">
      <t>ヒツヨウ</t>
    </rPh>
    <rPh sb="11" eb="13">
      <t>シカク</t>
    </rPh>
    <rPh sb="14" eb="16">
      <t>バアイ</t>
    </rPh>
    <rPh sb="18" eb="20">
      <t>ジツム</t>
    </rPh>
    <rPh sb="20" eb="22">
      <t>ケイケン</t>
    </rPh>
    <rPh sb="22" eb="25">
      <t>ショウメイショ</t>
    </rPh>
    <rPh sb="27" eb="29">
      <t>テンプ</t>
    </rPh>
    <phoneticPr fontId="60"/>
  </si>
  <si>
    <t>外部の苦情相談窓口として「かながわ福祉サービス運営適正化委員会」の問合せ先を記載してていますか？</t>
    <rPh sb="0" eb="2">
      <t>ガイブ</t>
    </rPh>
    <rPh sb="3" eb="5">
      <t>クジョウ</t>
    </rPh>
    <rPh sb="5" eb="7">
      <t>ソウダン</t>
    </rPh>
    <rPh sb="7" eb="9">
      <t>マドグチ</t>
    </rPh>
    <rPh sb="17" eb="19">
      <t>フクシ</t>
    </rPh>
    <rPh sb="23" eb="25">
      <t>ウンエイ</t>
    </rPh>
    <rPh sb="25" eb="28">
      <t>テキセイカ</t>
    </rPh>
    <rPh sb="28" eb="31">
      <t>イインカイ</t>
    </rPh>
    <rPh sb="33" eb="35">
      <t>トイアワ</t>
    </rPh>
    <rPh sb="36" eb="37">
      <t>サキ</t>
    </rPh>
    <rPh sb="38" eb="40">
      <t>キサイ</t>
    </rPh>
    <phoneticPr fontId="60"/>
  </si>
  <si>
    <t>神奈川県</t>
    <rPh sb="0" eb="4">
      <t>カナガワケン</t>
    </rPh>
    <phoneticPr fontId="13"/>
  </si>
  <si>
    <t>事業の開始予定年月日</t>
    <rPh sb="0" eb="2">
      <t>ジギョウ</t>
    </rPh>
    <rPh sb="3" eb="5">
      <t>カイシ</t>
    </rPh>
    <rPh sb="5" eb="7">
      <t>ヨテイ</t>
    </rPh>
    <rPh sb="7" eb="10">
      <t>ネンガッピ</t>
    </rPh>
    <phoneticPr fontId="60"/>
  </si>
  <si>
    <t>「事業の開始予定年月日」は記載されていますか？</t>
    <rPh sb="1" eb="3">
      <t>ジギョウ</t>
    </rPh>
    <rPh sb="4" eb="6">
      <t>カイシ</t>
    </rPh>
    <rPh sb="6" eb="8">
      <t>ヨテイ</t>
    </rPh>
    <rPh sb="8" eb="11">
      <t>ネンガッピ</t>
    </rPh>
    <rPh sb="13" eb="15">
      <t>キサイ</t>
    </rPh>
    <phoneticPr fontId="60"/>
  </si>
  <si>
    <t>営業日は「運営規程」と相違ないですか？</t>
    <rPh sb="0" eb="3">
      <t>エイギョウビ</t>
    </rPh>
    <rPh sb="5" eb="7">
      <t>ウンエイ</t>
    </rPh>
    <rPh sb="7" eb="9">
      <t>キテイ</t>
    </rPh>
    <rPh sb="11" eb="13">
      <t>ソウイ</t>
    </rPh>
    <phoneticPr fontId="60"/>
  </si>
  <si>
    <t>営業時間は「運営規程」と相違ないですか？</t>
    <rPh sb="0" eb="2">
      <t>エイギョウ</t>
    </rPh>
    <rPh sb="2" eb="4">
      <t>ジカン</t>
    </rPh>
    <rPh sb="6" eb="8">
      <t>ウンエイ</t>
    </rPh>
    <rPh sb="8" eb="10">
      <t>キテイ</t>
    </rPh>
    <rPh sb="12" eb="14">
      <t>ソウイ</t>
    </rPh>
    <phoneticPr fontId="60"/>
  </si>
  <si>
    <r>
      <t>主たる対象者</t>
    </r>
    <r>
      <rPr>
        <sz val="16"/>
        <rFont val="HG丸ｺﾞｼｯｸM-PRO"/>
        <family val="3"/>
        <charset val="128"/>
      </rPr>
      <t>（共同生活援助のみ）</t>
    </r>
    <rPh sb="0" eb="1">
      <t>シュ</t>
    </rPh>
    <rPh sb="3" eb="6">
      <t>タイショウシャ</t>
    </rPh>
    <rPh sb="7" eb="9">
      <t>キョウドウ</t>
    </rPh>
    <rPh sb="9" eb="11">
      <t>セイカツ</t>
    </rPh>
    <rPh sb="11" eb="13">
      <t>エンジョ</t>
    </rPh>
    <phoneticPr fontId="60"/>
  </si>
  <si>
    <t>サービス管理責任者</t>
    <rPh sb="4" eb="6">
      <t>カンリ</t>
    </rPh>
    <rPh sb="6" eb="8">
      <t>セキニン</t>
    </rPh>
    <rPh sb="8" eb="9">
      <t>シャ</t>
    </rPh>
    <phoneticPr fontId="60"/>
  </si>
  <si>
    <r>
      <t>夜間支援員を配置している場合は「生活支援員</t>
    </r>
    <r>
      <rPr>
        <sz val="16"/>
        <rFont val="HG丸ｺﾞｼｯｸM-PRO"/>
        <family val="3"/>
        <charset val="128"/>
      </rPr>
      <t>」</t>
    </r>
    <r>
      <rPr>
        <sz val="16"/>
        <color theme="1"/>
        <rFont val="HG丸ｺﾞｼｯｸM-PRO"/>
        <family val="3"/>
        <charset val="128"/>
      </rPr>
      <t>より下の欄に記載していますか？</t>
    </r>
    <rPh sb="0" eb="2">
      <t>ヤカン</t>
    </rPh>
    <rPh sb="2" eb="4">
      <t>シエン</t>
    </rPh>
    <rPh sb="4" eb="5">
      <t>イン</t>
    </rPh>
    <rPh sb="6" eb="8">
      <t>ハイチ</t>
    </rPh>
    <rPh sb="12" eb="14">
      <t>バアイ</t>
    </rPh>
    <rPh sb="16" eb="18">
      <t>セイカツ</t>
    </rPh>
    <rPh sb="18" eb="20">
      <t>シエン</t>
    </rPh>
    <rPh sb="20" eb="21">
      <t>イン</t>
    </rPh>
    <rPh sb="24" eb="25">
      <t>シタ</t>
    </rPh>
    <rPh sb="26" eb="27">
      <t>ラン</t>
    </rPh>
    <rPh sb="28" eb="30">
      <t>キサイ</t>
    </rPh>
    <phoneticPr fontId="13"/>
  </si>
  <si>
    <t>兼務状況は記載されていますか？</t>
    <rPh sb="0" eb="2">
      <t>ケンム</t>
    </rPh>
    <rPh sb="2" eb="4">
      <t>ジョウキョウ</t>
    </rPh>
    <rPh sb="5" eb="7">
      <t>キサイ</t>
    </rPh>
    <phoneticPr fontId="60"/>
  </si>
  <si>
    <r>
      <t xml:space="preserve">外観（建物の外観、看板）、内観（鍵つき書庫、手指消毒、消防設備を含む）の写真は用意できていますか？
</t>
    </r>
    <r>
      <rPr>
        <sz val="16"/>
        <rFont val="HG丸ｺﾞｼｯｸM-PRO"/>
        <family val="3"/>
        <charset val="128"/>
      </rPr>
      <t>※共同生活援助の場合、誘導灯及び各居室の収納設備・火災報知器の写真も必要です。</t>
    </r>
    <rPh sb="32" eb="33">
      <t>フク</t>
    </rPh>
    <rPh sb="51" eb="57">
      <t>キョウドウセイカツエンジョ</t>
    </rPh>
    <rPh sb="58" eb="60">
      <t>バアイ</t>
    </rPh>
    <rPh sb="61" eb="64">
      <t>ユウドウトウ</t>
    </rPh>
    <rPh sb="64" eb="65">
      <t>オヨ</t>
    </rPh>
    <rPh sb="66" eb="69">
      <t>カクキョシツ</t>
    </rPh>
    <rPh sb="70" eb="72">
      <t>シュウノウ</t>
    </rPh>
    <rPh sb="72" eb="74">
      <t>セツビ</t>
    </rPh>
    <rPh sb="75" eb="77">
      <t>カサイ</t>
    </rPh>
    <rPh sb="77" eb="80">
      <t>ホウチキ</t>
    </rPh>
    <rPh sb="81" eb="83">
      <t>シャシン</t>
    </rPh>
    <rPh sb="84" eb="86">
      <t>ヒツヨウ</t>
    </rPh>
    <phoneticPr fontId="60"/>
  </si>
  <si>
    <t>氏名・住所・生年月日</t>
    <rPh sb="0" eb="2">
      <t>シメイ</t>
    </rPh>
    <rPh sb="3" eb="5">
      <t>ジュウショ</t>
    </rPh>
    <phoneticPr fontId="60"/>
  </si>
  <si>
    <t>氏名・郵便番号・住所・生年月日は「付表」と相違ないですか？</t>
    <rPh sb="3" eb="7">
      <t>ユウビンバンゴウ</t>
    </rPh>
    <rPh sb="8" eb="10">
      <t>ジュウショ</t>
    </rPh>
    <rPh sb="11" eb="13">
      <t>セイネン</t>
    </rPh>
    <rPh sb="13" eb="15">
      <t>ガッピ</t>
    </rPh>
    <rPh sb="17" eb="19">
      <t>フヒョウ</t>
    </rPh>
    <rPh sb="21" eb="23">
      <t>ソウイ</t>
    </rPh>
    <phoneticPr fontId="60"/>
  </si>
  <si>
    <t>行動援護の申請の場合、３年以上の実務経験証明書が必要となります。</t>
    <rPh sb="0" eb="2">
      <t>コウドウ</t>
    </rPh>
    <rPh sb="2" eb="4">
      <t>エンゴ</t>
    </rPh>
    <rPh sb="5" eb="7">
      <t>シンセイ</t>
    </rPh>
    <rPh sb="8" eb="10">
      <t>バアイ</t>
    </rPh>
    <rPh sb="12" eb="13">
      <t>ネン</t>
    </rPh>
    <rPh sb="13" eb="15">
      <t>イジョウ</t>
    </rPh>
    <rPh sb="16" eb="18">
      <t>ジツム</t>
    </rPh>
    <rPh sb="18" eb="20">
      <t>ケイケン</t>
    </rPh>
    <rPh sb="20" eb="23">
      <t>ショウメイショ</t>
    </rPh>
    <rPh sb="24" eb="26">
      <t>ヒツヨウ</t>
    </rPh>
    <phoneticPr fontId="60"/>
  </si>
  <si>
    <t>研修等の受講の状況等</t>
    <phoneticPr fontId="60"/>
  </si>
  <si>
    <t>連絡先と担当の記載をしていますか？
※法人に苦情解決の内規があれば添付をお願いします。</t>
    <rPh sb="0" eb="3">
      <t>レンラクサキ</t>
    </rPh>
    <rPh sb="4" eb="6">
      <t>タントウ</t>
    </rPh>
    <rPh sb="7" eb="9">
      <t>キサイ</t>
    </rPh>
    <rPh sb="19" eb="21">
      <t>ホウジン</t>
    </rPh>
    <rPh sb="22" eb="24">
      <t>クジョウ</t>
    </rPh>
    <rPh sb="24" eb="26">
      <t>カイケツ</t>
    </rPh>
    <rPh sb="27" eb="29">
      <t>ナイキ</t>
    </rPh>
    <rPh sb="33" eb="35">
      <t>テンプ</t>
    </rPh>
    <rPh sb="37" eb="38">
      <t>ネガ</t>
    </rPh>
    <phoneticPr fontId="60"/>
  </si>
  <si>
    <t>主たる対象者は「運営規程」と整合していますか？</t>
    <rPh sb="0" eb="1">
      <t>シュ</t>
    </rPh>
    <rPh sb="3" eb="6">
      <t>タイショウシャ</t>
    </rPh>
    <rPh sb="8" eb="10">
      <t>ウンエイ</t>
    </rPh>
    <rPh sb="10" eb="12">
      <t>キテイ</t>
    </rPh>
    <rPh sb="14" eb="16">
      <t>セイゴウ</t>
    </rPh>
    <phoneticPr fontId="60"/>
  </si>
  <si>
    <t>常時の連絡体制の確保の具体的方法
＊自立生活援助及び一般相談支援（地域定着）事業所以外はチェック不要</t>
    <rPh sb="18" eb="20">
      <t>ジリツ</t>
    </rPh>
    <rPh sb="20" eb="22">
      <t>セイカツ</t>
    </rPh>
    <rPh sb="22" eb="24">
      <t>エンジョ</t>
    </rPh>
    <rPh sb="24" eb="25">
      <t>オヨ</t>
    </rPh>
    <phoneticPr fontId="13"/>
  </si>
  <si>
    <t>サービス提供責任者を含めた従業者全てについて、資格証の写しを添付していますか？</t>
    <rPh sb="4" eb="9">
      <t>テイキョウセキニンシャ</t>
    </rPh>
    <rPh sb="10" eb="11">
      <t>フク</t>
    </rPh>
    <rPh sb="16" eb="17">
      <t>スベ</t>
    </rPh>
    <rPh sb="23" eb="25">
      <t>シカク</t>
    </rPh>
    <rPh sb="25" eb="26">
      <t>ショウ</t>
    </rPh>
    <rPh sb="27" eb="28">
      <t>ウツ</t>
    </rPh>
    <rPh sb="30" eb="32">
      <t>テンプ</t>
    </rPh>
    <phoneticPr fontId="60"/>
  </si>
  <si>
    <t>指定書送付用レターパックライト</t>
    <phoneticPr fontId="60"/>
  </si>
  <si>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13"/>
  </si>
  <si>
    <t>実施事業</t>
    <rPh sb="0" eb="2">
      <t>ジッシ</t>
    </rPh>
    <rPh sb="2" eb="4">
      <t>ジギョウ</t>
    </rPh>
    <phoneticPr fontId="13"/>
  </si>
  <si>
    <t>生活介護</t>
    <phoneticPr fontId="13"/>
  </si>
  <si>
    <t>自立訓練</t>
    <rPh sb="0" eb="2">
      <t>ジリツ</t>
    </rPh>
    <rPh sb="2" eb="4">
      <t>クンレン</t>
    </rPh>
    <phoneticPr fontId="13"/>
  </si>
  <si>
    <t>就労継続支援</t>
    <rPh sb="0" eb="2">
      <t>シュウロウ</t>
    </rPh>
    <rPh sb="2" eb="4">
      <t>ケイゾク</t>
    </rPh>
    <rPh sb="4" eb="6">
      <t>シエン</t>
    </rPh>
    <phoneticPr fontId="13"/>
  </si>
  <si>
    <t>（機能）</t>
    <rPh sb="1" eb="3">
      <t>キノウ</t>
    </rPh>
    <phoneticPr fontId="13"/>
  </si>
  <si>
    <t>（生活）</t>
    <rPh sb="1" eb="3">
      <t>セイカツ</t>
    </rPh>
    <phoneticPr fontId="13"/>
  </si>
  <si>
    <t>（通常）</t>
    <rPh sb="1" eb="3">
      <t>ツウジョウ</t>
    </rPh>
    <phoneticPr fontId="13"/>
  </si>
  <si>
    <t>（資格）</t>
    <rPh sb="1" eb="3">
      <t>シカク</t>
    </rPh>
    <phoneticPr fontId="13"/>
  </si>
  <si>
    <t>（Ａ型）</t>
    <rPh sb="2" eb="3">
      <t>ガタ</t>
    </rPh>
    <phoneticPr fontId="13"/>
  </si>
  <si>
    <t>（Ｂ型）</t>
    <rPh sb="2" eb="3">
      <t>ガタ</t>
    </rPh>
    <phoneticPr fontId="13"/>
  </si>
  <si>
    <t>単位の有無</t>
    <rPh sb="0" eb="2">
      <t>タンイ</t>
    </rPh>
    <rPh sb="3" eb="5">
      <t>ウム</t>
    </rPh>
    <phoneticPr fontId="13"/>
  </si>
  <si>
    <t>定員</t>
    <rPh sb="0" eb="2">
      <t>テイイン</t>
    </rPh>
    <phoneticPr fontId="13"/>
  </si>
  <si>
    <t>単位①</t>
    <rPh sb="0" eb="2">
      <t>タンイ</t>
    </rPh>
    <phoneticPr fontId="13"/>
  </si>
  <si>
    <t>人</t>
    <rPh sb="0" eb="1">
      <t>ニン</t>
    </rPh>
    <phoneticPr fontId="13"/>
  </si>
  <si>
    <t>単位②</t>
    <rPh sb="0" eb="2">
      <t>タンイ</t>
    </rPh>
    <phoneticPr fontId="13"/>
  </si>
  <si>
    <t>単位③</t>
    <rPh sb="0" eb="2">
      <t>タンイ</t>
    </rPh>
    <phoneticPr fontId="13"/>
  </si>
  <si>
    <t>単位④</t>
    <rPh sb="0" eb="2">
      <t>タンイ</t>
    </rPh>
    <phoneticPr fontId="13"/>
  </si>
  <si>
    <t>単位⑤</t>
    <rPh sb="0" eb="2">
      <t>タンイ</t>
    </rPh>
    <phoneticPr fontId="13"/>
  </si>
  <si>
    <t>定員緩和措置の有無</t>
    <rPh sb="0" eb="2">
      <t>テイイン</t>
    </rPh>
    <rPh sb="2" eb="4">
      <t>カンワ</t>
    </rPh>
    <rPh sb="4" eb="6">
      <t>ソチ</t>
    </rPh>
    <rPh sb="7" eb="9">
      <t>ウム</t>
    </rPh>
    <phoneticPr fontId="13"/>
  </si>
  <si>
    <t>申請に係る
事業所</t>
    <rPh sb="0" eb="2">
      <t>シンセイ</t>
    </rPh>
    <rPh sb="3" eb="4">
      <t>カカ</t>
    </rPh>
    <rPh sb="6" eb="9">
      <t>ジギョウショ</t>
    </rPh>
    <phoneticPr fontId="13"/>
  </si>
  <si>
    <t>ﾌﾘｶﾞﾅ</t>
    <phoneticPr fontId="13"/>
  </si>
  <si>
    <t>名　　称</t>
    <rPh sb="0" eb="1">
      <t>メイ</t>
    </rPh>
    <rPh sb="3" eb="4">
      <t>ショウ</t>
    </rPh>
    <phoneticPr fontId="13"/>
  </si>
  <si>
    <t>〒</t>
    <phoneticPr fontId="13"/>
  </si>
  <si>
    <t>←郵便番号を半角数字７桁で入力してください</t>
    <rPh sb="1" eb="5">
      <t>ユウビンバンゴウ</t>
    </rPh>
    <rPh sb="6" eb="8">
      <t>ハンカク</t>
    </rPh>
    <rPh sb="8" eb="10">
      <t>スウジ</t>
    </rPh>
    <rPh sb="11" eb="12">
      <t>ケタ</t>
    </rPh>
    <rPh sb="13" eb="15">
      <t>ニュウリョク</t>
    </rPh>
    <phoneticPr fontId="13"/>
  </si>
  <si>
    <t>連 絡 先</t>
    <rPh sb="0" eb="1">
      <t>レン</t>
    </rPh>
    <rPh sb="2" eb="3">
      <t>ラク</t>
    </rPh>
    <rPh sb="4" eb="5">
      <t>サキ</t>
    </rPh>
    <phoneticPr fontId="13"/>
  </si>
  <si>
    <t>ＦＡＸ番号</t>
    <rPh sb="3" eb="5">
      <t>バンゴウ</t>
    </rPh>
    <phoneticPr fontId="13"/>
  </si>
  <si>
    <t>多機能型の他の
事業所Ⅰ</t>
    <rPh sb="0" eb="4">
      <t>タキノウガタ</t>
    </rPh>
    <rPh sb="5" eb="6">
      <t>タ</t>
    </rPh>
    <rPh sb="8" eb="11">
      <t>ジギョウショ</t>
    </rPh>
    <phoneticPr fontId="13"/>
  </si>
  <si>
    <t>サービス種類</t>
    <rPh sb="4" eb="6">
      <t>シュルイ</t>
    </rPh>
    <phoneticPr fontId="13"/>
  </si>
  <si>
    <t>事業所番号</t>
    <rPh sb="0" eb="3">
      <t>ジギョウショ</t>
    </rPh>
    <rPh sb="3" eb="5">
      <t>バンゴウ</t>
    </rPh>
    <phoneticPr fontId="13"/>
  </si>
  <si>
    <t>多機能型の他の
事業所Ⅱ</t>
    <rPh sb="0" eb="4">
      <t>タキノウガタ</t>
    </rPh>
    <rPh sb="5" eb="6">
      <t>タ</t>
    </rPh>
    <rPh sb="8" eb="11">
      <t>ジギョウショ</t>
    </rPh>
    <phoneticPr fontId="13"/>
  </si>
  <si>
    <t>多機能型の他の
事業所Ⅲ</t>
    <rPh sb="0" eb="4">
      <t>タキノウガタ</t>
    </rPh>
    <rPh sb="5" eb="6">
      <t>タ</t>
    </rPh>
    <rPh sb="8" eb="11">
      <t>ジギョウショ</t>
    </rPh>
    <phoneticPr fontId="13"/>
  </si>
  <si>
    <t>多機能型の他の
事業所Ⅳ</t>
    <rPh sb="0" eb="4">
      <t>タキノウガタ</t>
    </rPh>
    <rPh sb="5" eb="6">
      <t>タ</t>
    </rPh>
    <rPh sb="8" eb="11">
      <t>ジギョウショ</t>
    </rPh>
    <phoneticPr fontId="13"/>
  </si>
  <si>
    <t>管理者</t>
    <rPh sb="0" eb="1">
      <t>カン</t>
    </rPh>
    <rPh sb="1" eb="2">
      <t>リ</t>
    </rPh>
    <rPh sb="2" eb="3">
      <t>モノ</t>
    </rPh>
    <phoneticPr fontId="13"/>
  </si>
  <si>
    <t>住　　所</t>
    <rPh sb="0" eb="1">
      <t>ジュウ</t>
    </rPh>
    <rPh sb="3" eb="4">
      <t>ショ</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</si>
  <si>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</si>
  <si>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</si>
  <si>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t>
    <rPh sb="0" eb="2">
      <t>ケンム</t>
    </rPh>
    <rPh sb="4" eb="6">
      <t>ショクシュ</t>
    </rPh>
    <phoneticPr fontId="13"/>
  </si>
  <si>
    <t>勤務時間</t>
    <rPh sb="0" eb="2">
      <t>キンム</t>
    </rPh>
    <rPh sb="2" eb="4">
      <t>ジカン</t>
    </rPh>
    <phoneticPr fontId="13"/>
  </si>
  <si>
    <t>サービス
管理責任者</t>
    <rPh sb="5" eb="7">
      <t>カンリ</t>
    </rPh>
    <rPh sb="7" eb="10">
      <t>セキニンシャ</t>
    </rPh>
    <phoneticPr fontId="13"/>
  </si>
  <si>
    <t>　＊生活介護を行う場合のみ記入</t>
    <rPh sb="2" eb="4">
      <t>セイカツ</t>
    </rPh>
    <rPh sb="4" eb="6">
      <t>カイゴ</t>
    </rPh>
    <rPh sb="7" eb="8">
      <t>オコナ</t>
    </rPh>
    <rPh sb="9" eb="11">
      <t>バアイ</t>
    </rPh>
    <rPh sb="13" eb="15">
      <t>キニュウ</t>
    </rPh>
    <phoneticPr fontId="13"/>
  </si>
  <si>
    <t>施設が申告する障害支援区分の平均値</t>
    <rPh sb="0" eb="2">
      <t>シセツ</t>
    </rPh>
    <rPh sb="3" eb="5">
      <t>シンコク</t>
    </rPh>
    <rPh sb="14" eb="17">
      <t>ヘイキンチ</t>
    </rPh>
    <phoneticPr fontId="13"/>
  </si>
  <si>
    <t>サービス単位１</t>
    <rPh sb="4" eb="6">
      <t>タンイ</t>
    </rPh>
    <phoneticPr fontId="13"/>
  </si>
  <si>
    <t>サービス単位２</t>
    <rPh sb="4" eb="6">
      <t>タンイ</t>
    </rPh>
    <phoneticPr fontId="13"/>
  </si>
  <si>
    <t>サービス単位３</t>
    <rPh sb="4" eb="6">
      <t>タンイ</t>
    </rPh>
    <phoneticPr fontId="13"/>
  </si>
  <si>
    <t>サービス単位４</t>
    <rPh sb="4" eb="6">
      <t>タンイ</t>
    </rPh>
    <phoneticPr fontId="13"/>
  </si>
  <si>
    <t>サービス単位５</t>
    <rPh sb="4" eb="6">
      <t>タンイ</t>
    </rPh>
    <phoneticPr fontId="13"/>
  </si>
  <si>
    <t>従業者の職種・員数</t>
    <rPh sb="0" eb="3">
      <t>ジュウギョウシャ</t>
    </rPh>
    <rPh sb="4" eb="6">
      <t>ショクシュ</t>
    </rPh>
    <rPh sb="7" eb="9">
      <t>インスウ</t>
    </rPh>
    <phoneticPr fontId="13"/>
  </si>
  <si>
    <t>(単位：人）</t>
    <rPh sb="1" eb="3">
      <t>タンイ</t>
    </rPh>
    <rPh sb="4" eb="5">
      <t>ニン</t>
    </rPh>
    <phoneticPr fontId="13"/>
  </si>
  <si>
    <t>サービス
管理責任者</t>
    <rPh sb="5" eb="7">
      <t>カンリ</t>
    </rPh>
    <rPh sb="7" eb="9">
      <t>セキニン</t>
    </rPh>
    <rPh sb="9" eb="10">
      <t>シャ</t>
    </rPh>
    <phoneticPr fontId="13"/>
  </si>
  <si>
    <t>医師</t>
    <rPh sb="0" eb="2">
      <t>イシ</t>
    </rPh>
    <phoneticPr fontId="13"/>
  </si>
  <si>
    <t>看護職員</t>
    <rPh sb="0" eb="2">
      <t>カンゴ</t>
    </rPh>
    <rPh sb="2" eb="4">
      <t>ショクイン</t>
    </rPh>
    <phoneticPr fontId="13"/>
  </si>
  <si>
    <t>生活支援員</t>
    <rPh sb="0" eb="2">
      <t>セイカツ</t>
    </rPh>
    <rPh sb="2" eb="4">
      <t>シエン</t>
    </rPh>
    <rPh sb="4" eb="5">
      <t>イン</t>
    </rPh>
    <phoneticPr fontId="13"/>
  </si>
  <si>
    <t>就労支援員</t>
    <rPh sb="0" eb="2">
      <t>シュウロウ</t>
    </rPh>
    <rPh sb="2" eb="4">
      <t>シエン</t>
    </rPh>
    <rPh sb="4" eb="5">
      <t>イン</t>
    </rPh>
    <phoneticPr fontId="13"/>
  </si>
  <si>
    <t>通所</t>
    <rPh sb="0" eb="2">
      <t>ツウショ</t>
    </rPh>
    <phoneticPr fontId="13"/>
  </si>
  <si>
    <t>訪問</t>
    <rPh sb="0" eb="2">
      <t>ホウモン</t>
    </rPh>
    <phoneticPr fontId="13"/>
  </si>
  <si>
    <t>兼務</t>
    <phoneticPr fontId="13"/>
  </si>
  <si>
    <t>従業者数</t>
    <rPh sb="0" eb="2">
      <t>ジュウギョウ</t>
    </rPh>
    <rPh sb="2" eb="3">
      <t>シャ</t>
    </rPh>
    <rPh sb="3" eb="4">
      <t>カズ</t>
    </rPh>
    <phoneticPr fontId="13"/>
  </si>
  <si>
    <t>常勤換算後の人数</t>
    <rPh sb="0" eb="2">
      <t>ジョウキン</t>
    </rPh>
    <rPh sb="2" eb="4">
      <t>カンザン</t>
    </rPh>
    <rPh sb="4" eb="5">
      <t>ゴ</t>
    </rPh>
    <rPh sb="6" eb="8">
      <t>ニンズウ</t>
    </rPh>
    <phoneticPr fontId="13"/>
  </si>
  <si>
    <t>※基準上の必要人数</t>
    <rPh sb="1" eb="3">
      <t>キジュン</t>
    </rPh>
    <rPh sb="3" eb="4">
      <t>ジョウ</t>
    </rPh>
    <rPh sb="5" eb="7">
      <t>ヒツヨウ</t>
    </rPh>
    <rPh sb="7" eb="9">
      <t>ニンズウ</t>
    </rPh>
    <phoneticPr fontId="13"/>
  </si>
  <si>
    <t>理学療法士等</t>
    <rPh sb="0" eb="2">
      <t>リガク</t>
    </rPh>
    <rPh sb="2" eb="5">
      <t>リョウホウシ</t>
    </rPh>
    <rPh sb="5" eb="6">
      <t>トウ</t>
    </rPh>
    <phoneticPr fontId="13"/>
  </si>
  <si>
    <t>職業指導員</t>
    <rPh sb="0" eb="2">
      <t>ショクギョウ</t>
    </rPh>
    <rPh sb="2" eb="5">
      <t>シドウイン</t>
    </rPh>
    <phoneticPr fontId="13"/>
  </si>
  <si>
    <t>理学療法士</t>
    <rPh sb="0" eb="2">
      <t>リガク</t>
    </rPh>
    <rPh sb="2" eb="5">
      <t>リョウホウシ</t>
    </rPh>
    <phoneticPr fontId="13"/>
  </si>
  <si>
    <t>作業療法士</t>
    <rPh sb="0" eb="2">
      <t>サギョウ</t>
    </rPh>
    <rPh sb="2" eb="5">
      <t>リョウホウシ</t>
    </rPh>
    <phoneticPr fontId="13"/>
  </si>
  <si>
    <t>機能訓練指導員</t>
    <rPh sb="0" eb="2">
      <t>キノウ</t>
    </rPh>
    <rPh sb="2" eb="4">
      <t>クンレン</t>
    </rPh>
    <rPh sb="4" eb="7">
      <t>シドウイン</t>
    </rPh>
    <phoneticPr fontId="13"/>
  </si>
  <si>
    <t>右記以外</t>
    <rPh sb="0" eb="2">
      <t>ウキ</t>
    </rPh>
    <rPh sb="2" eb="4">
      <t>イガイ</t>
    </rPh>
    <phoneticPr fontId="13"/>
  </si>
  <si>
    <t>兼教官</t>
    <rPh sb="0" eb="1">
      <t>ケン</t>
    </rPh>
    <rPh sb="1" eb="3">
      <t>キョウカン</t>
    </rPh>
    <phoneticPr fontId="13"/>
  </si>
  <si>
    <t>その他の従業者</t>
    <rPh sb="2" eb="3">
      <t>タ</t>
    </rPh>
    <rPh sb="4" eb="7">
      <t>ジュウギョウシャ</t>
    </rPh>
    <phoneticPr fontId="13"/>
  </si>
  <si>
    <t>（備考）</t>
    <rPh sb="1" eb="3">
      <t>ビコウ</t>
    </rPh>
    <phoneticPr fontId="13"/>
  </si>
  <si>
    <t>１．「※」のついた欄には、記載しないでください。</t>
    <rPh sb="9" eb="10">
      <t>ラン</t>
    </rPh>
    <rPh sb="13" eb="15">
      <t>キサイ</t>
    </rPh>
    <phoneticPr fontId="13"/>
  </si>
  <si>
    <t>２． 多機能型に従事するすべての従業者の員数を記載してください。</t>
    <phoneticPr fontId="13"/>
  </si>
  <si>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13"/>
  </si>
  <si>
    <t>＊　多機能型事業実施時は、各事業の付表とこの別紙を併せて提出してください。</t>
    <rPh sb="2" eb="6">
      <t>タキノウガタ</t>
    </rPh>
    <rPh sb="6" eb="8">
      <t>ジギョウ</t>
    </rPh>
    <rPh sb="8" eb="10">
      <t>ジッシ</t>
    </rPh>
    <rPh sb="10" eb="11">
      <t>ジ</t>
    </rPh>
    <rPh sb="13" eb="16">
      <t>カクジギョウ</t>
    </rPh>
    <rPh sb="17" eb="19">
      <t>フヒョウ</t>
    </rPh>
    <rPh sb="22" eb="24">
      <t>ベッシ</t>
    </rPh>
    <rPh sb="25" eb="26">
      <t>アワ</t>
    </rPh>
    <rPh sb="28" eb="30">
      <t>テイシュツ</t>
    </rPh>
    <phoneticPr fontId="13"/>
  </si>
  <si>
    <t>別紙２（その１）</t>
    <rPh sb="0" eb="2">
      <t>ベッシ</t>
    </rPh>
    <phoneticPr fontId="13"/>
  </si>
  <si>
    <t>別紙２（その２）</t>
    <rPh sb="0" eb="2">
      <t>ベッシ</t>
    </rPh>
    <phoneticPr fontId="13"/>
  </si>
  <si>
    <t>事業所の外観及び内観の写真</t>
    <phoneticPr fontId="60"/>
  </si>
  <si>
    <t>従業者</t>
  </si>
  <si>
    <t>管理者</t>
  </si>
  <si>
    <t>サービス提供責任者</t>
  </si>
  <si>
    <t>共生型サービス提供に必要な関係施設からの技術的支援の概要</t>
    <rPh sb="0" eb="3">
      <t>キョウセイガタ</t>
    </rPh>
    <rPh sb="7" eb="9">
      <t>テイキョウ</t>
    </rPh>
    <rPh sb="10" eb="12">
      <t>ヒツヨウ</t>
    </rPh>
    <rPh sb="13" eb="15">
      <t>カンケイ</t>
    </rPh>
    <rPh sb="15" eb="17">
      <t>シセツ</t>
    </rPh>
    <rPh sb="20" eb="22">
      <t>ギジュツ</t>
    </rPh>
    <rPh sb="22" eb="23">
      <t>テキ</t>
    </rPh>
    <rPh sb="23" eb="25">
      <t>シエン</t>
    </rPh>
    <rPh sb="26" eb="28">
      <t>ガイヨウ</t>
    </rPh>
    <phoneticPr fontId="13"/>
  </si>
  <si>
    <t>【申請日の属する日から遡って過去３年間において、一般就労に移行した者を記載すること】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13"/>
  </si>
  <si>
    <t>申請様式の種類</t>
    <rPh sb="0" eb="2">
      <t>シンセイ</t>
    </rPh>
    <rPh sb="2" eb="4">
      <t>ヨウシキ</t>
    </rPh>
    <rPh sb="5" eb="7">
      <t>シュルイ</t>
    </rPh>
    <phoneticPr fontId="60"/>
  </si>
  <si>
    <t>規定様式は直近のものを使用していますか？
※過去の指定申請等の際にダウンロードした様式は使用しないでください。</t>
    <rPh sb="0" eb="2">
      <t>キテイ</t>
    </rPh>
    <rPh sb="2" eb="4">
      <t>ヨウシキ</t>
    </rPh>
    <rPh sb="5" eb="7">
      <t>チョッキン</t>
    </rPh>
    <rPh sb="11" eb="13">
      <t>シヨウ</t>
    </rPh>
    <rPh sb="22" eb="24">
      <t>カコ</t>
    </rPh>
    <rPh sb="25" eb="27">
      <t>シテイ</t>
    </rPh>
    <rPh sb="27" eb="29">
      <t>シンセイ</t>
    </rPh>
    <rPh sb="29" eb="30">
      <t>トウ</t>
    </rPh>
    <rPh sb="31" eb="32">
      <t>サイ</t>
    </rPh>
    <rPh sb="41" eb="43">
      <t>ヨウシキ</t>
    </rPh>
    <rPh sb="44" eb="46">
      <t>シヨウ</t>
    </rPh>
    <phoneticPr fontId="60"/>
  </si>
  <si>
    <t>運営・設備に関する基準の確認に必要な事項</t>
    <rPh sb="0" eb="2">
      <t>ウンエイ</t>
    </rPh>
    <rPh sb="3" eb="5">
      <t>セツビ</t>
    </rPh>
    <rPh sb="6" eb="7">
      <t>カン</t>
    </rPh>
    <rPh sb="9" eb="11">
      <t>キジュン</t>
    </rPh>
    <rPh sb="12" eb="14">
      <t>カクニン</t>
    </rPh>
    <rPh sb="15" eb="17">
      <t>ヒツヨウ</t>
    </rPh>
    <rPh sb="18" eb="20">
      <t>ジコウ</t>
    </rPh>
    <phoneticPr fontId="60"/>
  </si>
  <si>
    <t>「運営規定に定めるとおり」と記載していますので、運営規定に内容が記載されていることを確認してください。</t>
    <rPh sb="1" eb="3">
      <t>ウンエイ</t>
    </rPh>
    <rPh sb="3" eb="5">
      <t>キテイ</t>
    </rPh>
    <rPh sb="6" eb="7">
      <t>サダ</t>
    </rPh>
    <rPh sb="14" eb="16">
      <t>キサイ</t>
    </rPh>
    <rPh sb="24" eb="26">
      <t>ウンエイ</t>
    </rPh>
    <rPh sb="26" eb="28">
      <t>キテイ</t>
    </rPh>
    <rPh sb="29" eb="31">
      <t>ナイヨウ</t>
    </rPh>
    <rPh sb="32" eb="34">
      <t>キサイ</t>
    </rPh>
    <rPh sb="42" eb="44">
      <t>カクニン</t>
    </rPh>
    <phoneticPr fontId="60"/>
  </si>
  <si>
    <t>別紙２（その２）多機能型の場合</t>
    <rPh sb="0" eb="2">
      <t>ベッシ</t>
    </rPh>
    <rPh sb="13" eb="15">
      <t>バアイ</t>
    </rPh>
    <phoneticPr fontId="60"/>
  </si>
  <si>
    <t>別紙２（その１）　多機能型の場合</t>
    <rPh sb="0" eb="2">
      <t>ベッシ</t>
    </rPh>
    <rPh sb="9" eb="13">
      <t>タキノウガタ</t>
    </rPh>
    <rPh sb="14" eb="16">
      <t>バアイ</t>
    </rPh>
    <phoneticPr fontId="60"/>
  </si>
  <si>
    <t>従業者の職種に係る員数は「勤務形態一覧表」相違ないですか？
※員数で「配置基準以上」の記載は避けてください。</t>
    <rPh sb="30" eb="32">
      <t>インスウ</t>
    </rPh>
    <rPh sb="35" eb="37">
      <t>ハイチ</t>
    </rPh>
    <rPh sb="37" eb="39">
      <t>キジュン</t>
    </rPh>
    <rPh sb="39" eb="41">
      <t>イジョウ</t>
    </rPh>
    <rPh sb="42" eb="44">
      <t>キサイ</t>
    </rPh>
    <rPh sb="45" eb="46">
      <t>サ</t>
    </rPh>
    <phoneticPr fontId="60"/>
  </si>
  <si>
    <t>参考様式４　管理者・サービス管理責任者・サービス提供責任者・相談支援専門員等の経歴書</t>
    <rPh sb="0" eb="2">
      <t>サンコウ</t>
    </rPh>
    <rPh sb="2" eb="4">
      <t>ヨウシキ</t>
    </rPh>
    <rPh sb="6" eb="9">
      <t>カンリシャ</t>
    </rPh>
    <rPh sb="14" eb="19">
      <t>カンリセキニンシャ</t>
    </rPh>
    <rPh sb="24" eb="26">
      <t>テイキョウ</t>
    </rPh>
    <rPh sb="26" eb="29">
      <t>セキニンシャ</t>
    </rPh>
    <rPh sb="30" eb="32">
      <t>ソウダン</t>
    </rPh>
    <rPh sb="32" eb="34">
      <t>シエン</t>
    </rPh>
    <rPh sb="34" eb="37">
      <t>センモンイン</t>
    </rPh>
    <rPh sb="37" eb="38">
      <t>ナド</t>
    </rPh>
    <rPh sb="39" eb="42">
      <t>ケイレキショ</t>
    </rPh>
    <phoneticPr fontId="60"/>
  </si>
  <si>
    <t>前年度の平均
実利用者</t>
    <phoneticPr fontId="13"/>
  </si>
  <si>
    <t>（参考様式１で添付されている場合は省略可）</t>
    <rPh sb="1" eb="3">
      <t>サンコウ</t>
    </rPh>
    <rPh sb="3" eb="5">
      <t>ヨウシキ</t>
    </rPh>
    <rPh sb="7" eb="9">
      <t>テンプ</t>
    </rPh>
    <rPh sb="14" eb="16">
      <t>バアイ</t>
    </rPh>
    <rPh sb="17" eb="19">
      <t>ショウリャク</t>
    </rPh>
    <rPh sb="19" eb="20">
      <t>カ</t>
    </rPh>
    <phoneticPr fontId="13"/>
  </si>
  <si>
    <t>e-mail</t>
    <phoneticPr fontId="13"/>
  </si>
  <si>
    <t>サービス提供体制の確保、夜間における緊急時の対応等のため、障害福祉サービス事業者等との連携及び支援体制について記載してください。</t>
    <phoneticPr fontId="13"/>
  </si>
  <si>
    <r>
      <t>　　</t>
    </r>
    <r>
      <rPr>
        <sz val="12"/>
        <color rgb="FFFF0000"/>
        <rFont val="ＭＳ 明朝"/>
        <family val="1"/>
        <charset val="128"/>
      </rPr>
      <t>令和９年３月31日</t>
    </r>
    <r>
      <rPr>
        <sz val="12"/>
        <color theme="1"/>
        <rFont val="ＭＳ 明朝"/>
        <family val="2"/>
        <charset val="128"/>
      </rPr>
      <t>までとなります。</t>
    </r>
    <phoneticPr fontId="13"/>
  </si>
  <si>
    <t>サービスの種類</t>
    <rPh sb="5" eb="7">
      <t>シュルイ</t>
    </rPh>
    <phoneticPr fontId="60"/>
  </si>
  <si>
    <t>開催予定時期</t>
    <rPh sb="0" eb="2">
      <t>カイサイ</t>
    </rPh>
    <rPh sb="2" eb="4">
      <t>ヨテイ</t>
    </rPh>
    <rPh sb="4" eb="6">
      <t>ジキ</t>
    </rPh>
    <phoneticPr fontId="105"/>
  </si>
  <si>
    <t>住居訪問の予定時期</t>
    <rPh sb="0" eb="2">
      <t>ジュウキョ</t>
    </rPh>
    <rPh sb="2" eb="4">
      <t>ホウモン</t>
    </rPh>
    <rPh sb="5" eb="7">
      <t>ヨテイ</t>
    </rPh>
    <rPh sb="7" eb="9">
      <t>ジキ</t>
    </rPh>
    <phoneticPr fontId="105"/>
  </si>
  <si>
    <r>
      <t xml:space="preserve">※地域連携推進会議は事業所ごとに自ら設置し、おおむね年１回以上開催する必要があります。
※指定申請時に加え、指定更新に際しても報告してください。
※共同生活住居を複数有しており、住居訪問の日程を複数確保している場合には、任意の様式にて各住居毎の予定（実施）日が分かる資料を併せてご提出ください。
</t>
    </r>
    <r>
      <rPr>
        <sz val="9"/>
        <color theme="1"/>
        <rFont val="ＭＳ Ｐゴシック"/>
        <family val="3"/>
        <charset val="128"/>
      </rPr>
      <t>※根拠条例：指定障害福祉サービスの事業等の人員、設備及び運営に関する基準等を定める条例（平成25年神奈川県条例第９号）第198条の７、第201条の10、第201条の22、指定障害者支援施設の人員、設備及び運営に関する基準等を定める条例（平成25年神奈川県条例第10号）第28条の２</t>
    </r>
    <rPh sb="1" eb="9">
      <t>チイキレンケイスイシンカイギ</t>
    </rPh>
    <rPh sb="45" eb="47">
      <t>シテイ</t>
    </rPh>
    <rPh sb="47" eb="49">
      <t>シンセイ</t>
    </rPh>
    <rPh sb="49" eb="50">
      <t>ジ</t>
    </rPh>
    <rPh sb="51" eb="52">
      <t>クワ</t>
    </rPh>
    <rPh sb="54" eb="56">
      <t>シテイ</t>
    </rPh>
    <rPh sb="56" eb="58">
      <t>コウシン</t>
    </rPh>
    <rPh sb="59" eb="60">
      <t>サイ</t>
    </rPh>
    <rPh sb="63" eb="65">
      <t>ホウコク</t>
    </rPh>
    <rPh sb="74" eb="76">
      <t>キョウドウ</t>
    </rPh>
    <rPh sb="76" eb="78">
      <t>セイカツ</t>
    </rPh>
    <rPh sb="78" eb="80">
      <t>ジュウキョ</t>
    </rPh>
    <rPh sb="81" eb="83">
      <t>フクスウ</t>
    </rPh>
    <rPh sb="83" eb="84">
      <t>ユウ</t>
    </rPh>
    <rPh sb="89" eb="91">
      <t>ジュウキョ</t>
    </rPh>
    <rPh sb="91" eb="93">
      <t>ホウモン</t>
    </rPh>
    <rPh sb="94" eb="96">
      <t>ニッテイ</t>
    </rPh>
    <rPh sb="97" eb="99">
      <t>フクスウ</t>
    </rPh>
    <rPh sb="99" eb="101">
      <t>カクホ</t>
    </rPh>
    <rPh sb="105" eb="107">
      <t>バアイ</t>
    </rPh>
    <rPh sb="110" eb="112">
      <t>ニンイ</t>
    </rPh>
    <rPh sb="113" eb="115">
      <t>ヨウシキ</t>
    </rPh>
    <rPh sb="117" eb="120">
      <t>カクジュウキョ</t>
    </rPh>
    <rPh sb="120" eb="121">
      <t>ゴト</t>
    </rPh>
    <rPh sb="122" eb="124">
      <t>ヨテイ</t>
    </rPh>
    <rPh sb="125" eb="127">
      <t>ジッシ</t>
    </rPh>
    <rPh sb="128" eb="129">
      <t>ヒ</t>
    </rPh>
    <rPh sb="130" eb="131">
      <t>ワ</t>
    </rPh>
    <rPh sb="133" eb="135">
      <t>シリョウ</t>
    </rPh>
    <rPh sb="136" eb="137">
      <t>アワ</t>
    </rPh>
    <rPh sb="140" eb="142">
      <t>テイシュツ</t>
    </rPh>
    <rPh sb="149" eb="151">
      <t>コンキョ</t>
    </rPh>
    <rPh sb="151" eb="153">
      <t>ジョウレイ</t>
    </rPh>
    <rPh sb="271" eb="275">
      <t>カナガワケン</t>
    </rPh>
    <phoneticPr fontId="60"/>
  </si>
  <si>
    <t>（指定申請等における地域連携推進会議の開催等に係る報告書　別紙）</t>
    <rPh sb="1" eb="3">
      <t>シテイ</t>
    </rPh>
    <rPh sb="3" eb="6">
      <t>シンセイナド</t>
    </rPh>
    <rPh sb="19" eb="21">
      <t>カイサイ</t>
    </rPh>
    <rPh sb="21" eb="22">
      <t>トウ</t>
    </rPh>
    <rPh sb="29" eb="31">
      <t>ベッシ</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</si>
</sst>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lt;=999]000;[&lt;=9999]000\-00;000\-0000"/>
    <numFmt numFmtId="178" formatCode="0000000000"/>
    <numFmt numFmtId="179" formatCode="[&lt;=9]00;[&lt;=99]000;0000"/>
    <numFmt numFmtId="180" formatCode="[$-409]d;@"/>
    <numFmt numFmtId="181" formatCode="aaa"/>
    <numFmt numFmtId="182" formatCode="0&quot;月&quot;"/>
    <numFmt numFmtId="183" formatCode="[$-409]d&quot;月&quot;"/>
    <numFmt numFmtId="184" formatCode="0.0"/>
  </numFmts>
  <fonts count="163">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sz val="11"/>
      <color indexed="10"/>
      <name val="ＭＳ ゴシック"/>
      <family val="3"/>
      <charset val="128"/>
    </font>
    <font>
      <sz val="16"/>
      <name val="ＭＳ Ｐ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color indexed="8"/>
      <name val="ＭＳ Ｐゴシック"/>
      <family val="3"/>
      <charset val="128"/>
    </font>
    <font>
      <sz val="10.5"/>
      <color indexed="8"/>
      <name val="Times New Roman"/>
      <family val="1"/>
    </font>
    <font>
      <sz val="10.5"/>
      <color indexed="8"/>
      <name val="ＭＳ 明朝"/>
      <family val="1"/>
      <charset val="128"/>
    </font>
    <font>
      <sz val="10.5"/>
      <color indexed="8"/>
      <name val="ＭＳ Ｐ明朝"/>
      <family val="1"/>
      <charset val="128"/>
    </font>
    <font>
      <sz val="10"/>
      <color indexed="8"/>
      <name val="ＭＳ 明朝"/>
      <family val="1"/>
      <charset val="128"/>
    </font>
    <font>
      <b/>
      <sz val="10.5"/>
      <color indexed="8"/>
      <name val="ＭＳ 明朝"/>
      <family val="1"/>
      <charset val="128"/>
    </font>
    <font>
      <sz val="10"/>
      <name val="ＭＳ Ｐゴシック"/>
      <family val="3"/>
      <charset val="128"/>
    </font>
    <font>
      <sz val="11.5"/>
      <color indexed="8"/>
      <name val="ＭＳ 明朝"/>
      <family val="1"/>
      <charset val="128"/>
    </font>
    <font>
      <sz val="10"/>
      <color indexed="8"/>
      <name val="Times New Roman"/>
      <family val="1"/>
    </font>
    <font>
      <sz val="12"/>
      <color theme="1"/>
      <name val="ＭＳ 明朝"/>
      <family val="1"/>
      <charset val="128"/>
    </font>
    <font>
      <sz val="6"/>
      <name val="ＭＳ 明朝"/>
      <family val="2"/>
      <charset val="128"/>
    </font>
    <font>
      <sz val="11"/>
      <color theme="1"/>
      <name val="ＭＳ 明朝"/>
      <family val="1"/>
      <charset val="128"/>
    </font>
    <font>
      <sz val="12"/>
      <color indexed="8"/>
      <name val="ＭＳ 明朝"/>
      <family val="1"/>
      <charset val="128"/>
    </font>
    <font>
      <sz val="12"/>
      <name val="ＭＳ Ｐゴシック"/>
      <family val="3"/>
      <charset val="128"/>
    </font>
    <font>
      <sz val="12"/>
      <color indexed="8"/>
      <name val="ＭＳ Ｐ明朝"/>
      <family val="1"/>
      <charset val="128"/>
    </font>
    <font>
      <b/>
      <sz val="16"/>
      <name val="ＭＳ ゴシック"/>
      <family val="3"/>
      <charset val="128"/>
    </font>
    <font>
      <sz val="16"/>
      <color theme="1"/>
      <name val="HG丸ｺﾞｼｯｸM-PRO"/>
      <family val="3"/>
      <charset val="128"/>
    </font>
    <font>
      <sz val="12"/>
      <color theme="1"/>
      <name val="HG丸ｺﾞｼｯｸM-PRO"/>
      <family val="3"/>
      <charset val="128"/>
    </font>
    <font>
      <sz val="20"/>
      <color theme="1"/>
      <name val="HG丸ｺﾞｼｯｸM-PRO"/>
      <family val="3"/>
      <charset val="128"/>
    </font>
    <font>
      <sz val="14"/>
      <color theme="1"/>
      <name val="HG丸ｺﾞｼｯｸM-PRO"/>
      <family val="3"/>
      <charset val="128"/>
    </font>
    <font>
      <b/>
      <sz val="26"/>
      <color theme="1"/>
      <name val="HG丸ｺﾞｼｯｸM-PRO"/>
      <family val="3"/>
      <charset val="128"/>
    </font>
    <font>
      <sz val="16"/>
      <color theme="1"/>
      <name val="ＭＳ 明朝"/>
      <family val="2"/>
      <charset val="128"/>
    </font>
    <font>
      <b/>
      <sz val="16"/>
      <color theme="1"/>
      <name val="HG丸ｺﾞｼｯｸM-PRO"/>
      <family val="3"/>
      <charset val="128"/>
    </font>
    <font>
      <b/>
      <sz val="22"/>
      <color theme="1"/>
      <name val="ＭＳ 明朝"/>
      <family val="1"/>
      <charset val="128"/>
    </font>
    <font>
      <sz val="12"/>
      <color theme="1"/>
      <name val="ＭＳ Ｐゴシック"/>
      <family val="3"/>
      <charset val="128"/>
    </font>
    <font>
      <sz val="12"/>
      <color theme="1"/>
      <name val="ＭＳ ゴシック"/>
      <family val="3"/>
      <charset val="128"/>
    </font>
    <font>
      <sz val="10"/>
      <color theme="1"/>
      <name val="ＭＳ ゴシック"/>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9"/>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11"/>
      <name val="HG丸ｺﾞｼｯｸM-PRO"/>
      <family val="3"/>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11"/>
      <name val="ＭＳ Ｐゴシック"/>
      <family val="3"/>
      <charset val="128"/>
      <scheme val="minor"/>
    </font>
    <font>
      <sz val="10"/>
      <name val="ＭＳ Ｐゴシック"/>
      <family val="3"/>
      <charset val="128"/>
      <scheme val="minor"/>
    </font>
    <font>
      <sz val="10"/>
      <name val="ＭＳ 明朝"/>
      <family val="1"/>
      <charset val="128"/>
    </font>
    <font>
      <sz val="16"/>
      <name val="HG丸ｺﾞｼｯｸM-PRO"/>
      <family val="3"/>
      <charset val="128"/>
    </font>
    <font>
      <sz val="14"/>
      <name val="HG丸ｺﾞｼｯｸM-PRO"/>
      <family val="3"/>
      <charset val="128"/>
    </font>
    <font>
      <sz val="14"/>
      <name val="ＭＳ 明朝"/>
      <family val="2"/>
      <charset val="128"/>
    </font>
    <font>
      <sz val="11"/>
      <name val="ＭＳ Ｐゴシック"/>
      <family val="3"/>
    </font>
    <font>
      <b/>
      <sz val="14"/>
      <name val="ＭＳ Ｐゴシック"/>
      <family val="3"/>
      <charset val="128"/>
    </font>
    <font>
      <sz val="6"/>
      <name val="游ゴシック"/>
      <family val="3"/>
    </font>
    <font>
      <sz val="6"/>
      <name val="ＭＳ Ｐゴシック"/>
      <family val="3"/>
    </font>
    <font>
      <sz val="11"/>
      <color theme="1"/>
      <name val="ＭＳ Ｐゴシック"/>
      <family val="3"/>
      <charset val="128"/>
    </font>
    <font>
      <sz val="9"/>
      <name val="ＭＳ Ｐゴシック"/>
      <family val="3"/>
      <charset val="128"/>
    </font>
    <font>
      <sz val="11"/>
      <name val="ＭＳ 明朝"/>
      <family val="1"/>
    </font>
    <font>
      <sz val="10"/>
      <name val="ＭＳ 明朝"/>
      <family val="1"/>
    </font>
    <font>
      <sz val="10"/>
      <name val="ＭＳ Ｐゴシック"/>
      <family val="3"/>
    </font>
    <font>
      <sz val="13"/>
      <name val="ＭＳ Ｐゴシック"/>
      <family val="3"/>
      <charset val="128"/>
    </font>
    <font>
      <b/>
      <sz val="14"/>
      <color theme="1"/>
      <name val="ＭＳ Ｐゴシック"/>
      <family val="3"/>
      <charset val="128"/>
    </font>
    <font>
      <sz val="12"/>
      <color rgb="FFFF0000"/>
      <name val="ＭＳ 明朝"/>
      <family val="1"/>
      <charset val="128"/>
    </font>
    <font>
      <sz val="9"/>
      <color theme="1"/>
      <name val="ＭＳ Ｐゴシック"/>
      <family val="3"/>
      <charset val="128"/>
    </font>
    <font>
      <sz val="9"/>
      <color rgb="FF000000"/>
      <name val="MS UI Gothic"/>
      <family val="3"/>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b/>
      <sz val="11"/>
      <name val="ＭＳ ゴシック"/>
      <family val="3"/>
      <charset val="128"/>
    </font>
    <font>
      <sz val="10"/>
      <color theme="1"/>
      <name val="ＭＳ Ｐ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6"/>
      <name val="ＭＳ ゴシック"/>
      <family val="3"/>
      <charset val="128"/>
    </font>
    <font>
      <sz val="9"/>
      <color rgb="FFFF0000"/>
      <name val="ＭＳ ゴシック"/>
      <family val="3"/>
      <charset val="128"/>
    </font>
    <font>
      <sz val="7"/>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1"/>
      <color rgb="FFFF0000"/>
      <name val="ＭＳ Ｐゴシック"/>
      <family val="3"/>
      <charset val="128"/>
      <scheme val="minor"/>
    </font>
    <font>
      <sz val="12"/>
      <color rgb="FFFF0000"/>
      <name val="ＭＳ ゴシック"/>
      <family val="3"/>
      <charset val="128"/>
    </font>
    <font>
      <sz val="11"/>
      <name val="HGｺﾞｼｯｸM"/>
      <family val="3"/>
      <charset val="128"/>
    </font>
    <font>
      <b/>
      <sz val="12"/>
      <name val="ＭＳ ゴシック"/>
      <family val="3"/>
      <charset val="128"/>
    </font>
    <font>
      <sz val="6"/>
      <name val="ＭＳ Ｐゴシック"/>
      <family val="2"/>
      <charset val="128"/>
      <scheme val="minor"/>
    </font>
    <font>
      <sz val="10"/>
      <color rgb="FF000000"/>
      <name val="Times New Roman"/>
      <family val="1"/>
    </font>
    <font>
      <sz val="10.5"/>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
      <color rgb="FF000000"/>
      <name val="ＭＳ Ｐゴシック"/>
      <family val="3"/>
      <charset val="128"/>
      <scheme val="minor"/>
    </font>
    <font>
      <sz val="11"/>
      <color rgb="FF000000"/>
      <name val="ＭＳ Ｐゴシック"/>
      <family val="3"/>
      <charset val="128"/>
      <scheme val="minor"/>
    </font>
    <font>
      <sz val="11"/>
      <color theme="1"/>
      <name val="ＭＳ Ｐゴシック"/>
      <family val="2"/>
      <scheme val="minor"/>
    </font>
    <font>
      <sz val="11"/>
      <name val="ＭＳ Ｐゴシック"/>
      <family val="2"/>
      <scheme val="minor"/>
    </font>
    <font>
      <sz val="6"/>
      <name val="ＭＳ Ｐゴシック"/>
      <family val="3"/>
      <charset val="128"/>
      <scheme val="minor"/>
    </font>
    <font>
      <sz val="8"/>
      <name val="ＭＳ Ｐゴシック"/>
      <family val="3"/>
      <charset val="128"/>
      <scheme val="minor"/>
    </font>
    <font>
      <sz val="8"/>
      <color theme="1"/>
      <name val="ＭＳ Ｐゴシック"/>
      <family val="2"/>
      <scheme val="minor"/>
    </font>
    <font>
      <sz val="16"/>
      <name val="ＭＳ 明朝"/>
      <family val="2"/>
      <charset val="128"/>
    </font>
    <font>
      <sz val="8"/>
      <name val="ＭＳ 明朝"/>
      <family val="1"/>
      <charset val="128"/>
    </font>
    <font>
      <sz val="10"/>
      <color indexed="9"/>
      <name val="ＭＳ ゴシック"/>
      <family val="3"/>
      <charset val="128"/>
    </font>
    <font>
      <sz val="10"/>
      <color indexed="9"/>
      <name val="ＭＳ 明朝"/>
      <family val="1"/>
      <charset val="128"/>
    </font>
    <font>
      <sz val="9"/>
      <name val="ＭＳ 明朝"/>
      <family val="1"/>
      <charset val="128"/>
    </font>
    <font>
      <sz val="9"/>
      <color indexed="8"/>
      <name val="ＭＳ 明朝"/>
      <family val="1"/>
      <charset val="128"/>
    </font>
    <font>
      <sz val="8"/>
      <name val="ＭＳ Ｐゴシック"/>
      <family val="3"/>
      <charset val="128"/>
    </font>
    <font>
      <sz val="9"/>
      <name val="Meiryo UI"/>
      <family val="3"/>
      <charset val="128"/>
    </font>
    <font>
      <strike/>
      <sz val="11"/>
      <name val="ＭＳ ゴシック"/>
      <family val="3"/>
      <charset val="128"/>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indexed="43"/>
        <bgColor indexed="64"/>
      </patternFill>
    </fill>
    <fill>
      <patternFill patternType="solid">
        <fgColor indexed="44"/>
        <bgColor indexed="64"/>
      </patternFill>
    </fill>
  </fills>
  <borders count="19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medium">
        <color indexed="64"/>
      </right>
      <top style="thin">
        <color auto="1"/>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indexed="64"/>
      </top>
      <bottom/>
      <diagonal/>
    </border>
    <border>
      <left/>
      <right/>
      <top style="double">
        <color auto="1"/>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left style="hair">
        <color indexed="64"/>
      </left>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s>
  <cellStyleXfs count="66">
    <xf numFmtId="0" fontId="0" fillId="0" borderId="0"/>
    <xf numFmtId="0" fontId="33" fillId="2" borderId="0" applyNumberFormat="0" applyBorder="0" applyAlignment="0" applyProtection="0">
      <alignment vertical="center"/>
    </xf>
    <xf numFmtId="0" fontId="33" fillId="3" borderId="0" applyNumberFormat="0" applyBorder="0" applyAlignment="0" applyProtection="0">
      <alignment vertical="center"/>
    </xf>
    <xf numFmtId="0" fontId="33" fillId="4" borderId="0" applyNumberFormat="0" applyBorder="0" applyAlignment="0" applyProtection="0">
      <alignment vertical="center"/>
    </xf>
    <xf numFmtId="0" fontId="33" fillId="5" borderId="0" applyNumberFormat="0" applyBorder="0" applyAlignment="0" applyProtection="0">
      <alignment vertical="center"/>
    </xf>
    <xf numFmtId="0" fontId="33" fillId="6" borderId="0" applyNumberFormat="0" applyBorder="0" applyAlignment="0" applyProtection="0">
      <alignment vertical="center"/>
    </xf>
    <xf numFmtId="0" fontId="33" fillId="7" borderId="0" applyNumberFormat="0" applyBorder="0" applyAlignment="0" applyProtection="0">
      <alignment vertical="center"/>
    </xf>
    <xf numFmtId="0" fontId="33" fillId="8"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5" borderId="0" applyNumberFormat="0" applyBorder="0" applyAlignment="0" applyProtection="0">
      <alignment vertical="center"/>
    </xf>
    <xf numFmtId="0" fontId="33" fillId="8"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4" fillId="9" borderId="0" applyNumberFormat="0" applyBorder="0" applyAlignment="0" applyProtection="0">
      <alignment vertical="center"/>
    </xf>
    <xf numFmtId="0" fontId="34" fillId="10"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4" fillId="19" borderId="0" applyNumberFormat="0" applyBorder="0" applyAlignment="0" applyProtection="0">
      <alignment vertical="center"/>
    </xf>
    <xf numFmtId="0" fontId="35" fillId="0" borderId="0" applyNumberFormat="0" applyFill="0" applyBorder="0" applyAlignment="0" applyProtection="0">
      <alignment vertical="center"/>
    </xf>
    <xf numFmtId="0" fontId="36" fillId="20" borderId="1" applyNumberFormat="0" applyAlignment="0" applyProtection="0">
      <alignment vertical="center"/>
    </xf>
    <xf numFmtId="0" fontId="37" fillId="21" borderId="0" applyNumberFormat="0" applyBorder="0" applyAlignment="0" applyProtection="0">
      <alignment vertical="center"/>
    </xf>
    <xf numFmtId="0" fontId="12" fillId="22" borderId="2" applyNumberFormat="0" applyFont="0" applyAlignment="0" applyProtection="0">
      <alignment vertical="center"/>
    </xf>
    <xf numFmtId="0" fontId="38" fillId="0" borderId="3" applyNumberFormat="0" applyFill="0" applyAlignment="0" applyProtection="0">
      <alignment vertical="center"/>
    </xf>
    <xf numFmtId="0" fontId="39" fillId="3" borderId="0" applyNumberFormat="0" applyBorder="0" applyAlignment="0" applyProtection="0">
      <alignment vertical="center"/>
    </xf>
    <xf numFmtId="0" fontId="40" fillId="23" borderId="4" applyNumberFormat="0" applyAlignment="0" applyProtection="0">
      <alignment vertical="center"/>
    </xf>
    <xf numFmtId="0" fontId="41" fillId="0" borderId="0" applyNumberFormat="0" applyFill="0" applyBorder="0" applyAlignment="0" applyProtection="0">
      <alignment vertical="center"/>
    </xf>
    <xf numFmtId="0" fontId="42" fillId="0" borderId="5" applyNumberFormat="0" applyFill="0" applyAlignment="0" applyProtection="0">
      <alignment vertical="center"/>
    </xf>
    <xf numFmtId="0" fontId="43" fillId="0" borderId="6" applyNumberFormat="0" applyFill="0" applyAlignment="0" applyProtection="0">
      <alignment vertical="center"/>
    </xf>
    <xf numFmtId="0" fontId="44" fillId="0" borderId="7" applyNumberFormat="0" applyFill="0" applyAlignment="0" applyProtection="0">
      <alignment vertical="center"/>
    </xf>
    <xf numFmtId="0" fontId="44" fillId="0" borderId="0" applyNumberFormat="0" applyFill="0" applyBorder="0" applyAlignment="0" applyProtection="0">
      <alignment vertical="center"/>
    </xf>
    <xf numFmtId="0" fontId="45" fillId="0" borderId="8" applyNumberFormat="0" applyFill="0" applyAlignment="0" applyProtection="0">
      <alignment vertical="center"/>
    </xf>
    <xf numFmtId="0" fontId="46" fillId="23" borderId="9" applyNumberFormat="0" applyAlignment="0" applyProtection="0">
      <alignment vertical="center"/>
    </xf>
    <xf numFmtId="0" fontId="47" fillId="0" borderId="0" applyNumberFormat="0" applyFill="0" applyBorder="0" applyAlignment="0" applyProtection="0">
      <alignment vertical="center"/>
    </xf>
    <xf numFmtId="0" fontId="48" fillId="7" borderId="4" applyNumberFormat="0" applyAlignment="0" applyProtection="0">
      <alignment vertical="center"/>
    </xf>
    <xf numFmtId="0" fontId="12" fillId="0" borderId="0"/>
    <xf numFmtId="0" fontId="12" fillId="0" borderId="0"/>
    <xf numFmtId="0" fontId="31" fillId="0" borderId="0">
      <alignment vertical="center"/>
    </xf>
    <xf numFmtId="0" fontId="12" fillId="0" borderId="0"/>
    <xf numFmtId="0" fontId="12" fillId="0" borderId="0"/>
    <xf numFmtId="0" fontId="49" fillId="4" borderId="0" applyNumberFormat="0" applyBorder="0" applyAlignment="0" applyProtection="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94" fillId="0" borderId="0">
      <alignment vertical="center"/>
    </xf>
    <xf numFmtId="0" fontId="102" fillId="0" borderId="0"/>
    <xf numFmtId="0" fontId="12" fillId="0" borderId="0">
      <alignment vertical="center"/>
    </xf>
    <xf numFmtId="0" fontId="12" fillId="0" borderId="0">
      <alignment vertical="center"/>
    </xf>
    <xf numFmtId="0" fontId="76" fillId="0" borderId="0">
      <alignment vertical="center"/>
    </xf>
    <xf numFmtId="0" fontId="12" fillId="0" borderId="0"/>
    <xf numFmtId="0" fontId="142" fillId="0" borderId="0"/>
    <xf numFmtId="0" fontId="149" fillId="0" borderId="0"/>
    <xf numFmtId="0" fontId="12" fillId="0" borderId="0"/>
    <xf numFmtId="0" fontId="12" fillId="0" borderId="0">
      <alignment vertical="center"/>
    </xf>
    <xf numFmtId="0" fontId="12" fillId="0" borderId="0"/>
    <xf numFmtId="0" fontId="12" fillId="0" borderId="0">
      <alignment vertical="center"/>
    </xf>
  </cellStyleXfs>
  <cellXfs count="1728">
    <xf numFmtId="0" fontId="0" fillId="0" borderId="0" xfId="0"/>
    <xf numFmtId="0" fontId="14" fillId="0" borderId="0" xfId="0" applyFont="1"/>
    <xf numFmtId="0" fontId="19" fillId="0" borderId="10" xfId="0" applyFont="1" applyFill="1" applyBorder="1"/>
    <xf numFmtId="0" fontId="14" fillId="0" borderId="0" xfId="0" applyFont="1" applyFill="1" applyBorder="1"/>
    <xf numFmtId="0" fontId="14" fillId="0" borderId="10" xfId="0" applyFont="1" applyFill="1" applyBorder="1"/>
    <xf numFmtId="0" fontId="14" fillId="0" borderId="10" xfId="0" applyFont="1" applyFill="1" applyBorder="1" applyAlignment="1">
      <alignment horizontal="center"/>
    </xf>
    <xf numFmtId="0" fontId="14" fillId="0" borderId="11" xfId="0" applyFont="1" applyFill="1" applyBorder="1"/>
    <xf numFmtId="0" fontId="14" fillId="0" borderId="12" xfId="0" applyFont="1" applyFill="1" applyBorder="1"/>
    <xf numFmtId="0" fontId="0" fillId="24" borderId="13" xfId="0" applyFill="1" applyBorder="1"/>
    <xf numFmtId="0" fontId="0" fillId="0" borderId="0" xfId="0" applyFill="1" applyBorder="1"/>
    <xf numFmtId="0" fontId="0" fillId="24" borderId="13" xfId="0" applyFill="1" applyBorder="1" applyAlignment="1">
      <alignment horizontal="center" vertical="center"/>
    </xf>
    <xf numFmtId="0" fontId="0" fillId="24" borderId="14" xfId="0" applyFill="1" applyBorder="1"/>
    <xf numFmtId="0" fontId="14" fillId="0" borderId="15" xfId="0" applyFont="1" applyFill="1" applyBorder="1" applyAlignment="1">
      <alignment horizontal="center" vertical="center"/>
    </xf>
    <xf numFmtId="0" fontId="14" fillId="0" borderId="16" xfId="0" applyFont="1" applyFill="1" applyBorder="1" applyAlignment="1">
      <alignment horizontal="center" vertical="center"/>
    </xf>
    <xf numFmtId="0" fontId="14" fillId="0" borderId="17" xfId="0" applyFont="1" applyFill="1" applyBorder="1" applyAlignment="1">
      <alignment horizontal="center" vertical="center"/>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0" xfId="0" applyFont="1" applyFill="1" applyBorder="1" applyAlignment="1">
      <alignment horizontal="center" vertical="center"/>
    </xf>
    <xf numFmtId="0" fontId="0" fillId="0" borderId="0" xfId="0" applyFill="1" applyAlignment="1">
      <alignment vertical="center"/>
    </xf>
    <xf numFmtId="0" fontId="0" fillId="0" borderId="10" xfId="0" applyFill="1" applyBorder="1" applyAlignment="1">
      <alignment wrapText="1"/>
    </xf>
    <xf numFmtId="0" fontId="0" fillId="0" borderId="13" xfId="0" applyFill="1" applyBorder="1" applyAlignment="1">
      <alignment wrapText="1"/>
    </xf>
    <xf numFmtId="0" fontId="14" fillId="0" borderId="0" xfId="0" applyFont="1" applyFill="1"/>
    <xf numFmtId="0" fontId="15" fillId="0" borderId="0" xfId="0" applyFont="1" applyFill="1"/>
    <xf numFmtId="0" fontId="0" fillId="0" borderId="0" xfId="0" applyFill="1"/>
    <xf numFmtId="0" fontId="14" fillId="0" borderId="0" xfId="0" applyFont="1" applyFill="1" applyBorder="1" applyAlignment="1">
      <alignment horizontal="center" vertical="center"/>
    </xf>
    <xf numFmtId="0" fontId="14" fillId="0" borderId="17" xfId="0" applyFont="1" applyFill="1" applyBorder="1"/>
    <xf numFmtId="0" fontId="14" fillId="0" borderId="18" xfId="0" applyFont="1" applyFill="1" applyBorder="1"/>
    <xf numFmtId="0" fontId="14" fillId="0" borderId="19" xfId="0" applyFont="1" applyFill="1" applyBorder="1"/>
    <xf numFmtId="0" fontId="14" fillId="0" borderId="13" xfId="0" applyFont="1" applyFill="1" applyBorder="1"/>
    <xf numFmtId="0" fontId="14" fillId="0" borderId="14" xfId="0" applyFont="1" applyFill="1" applyBorder="1"/>
    <xf numFmtId="0" fontId="14" fillId="0" borderId="15" xfId="0" applyFont="1" applyFill="1" applyBorder="1" applyAlignment="1">
      <alignment horizontal="left" vertical="center"/>
    </xf>
    <xf numFmtId="0" fontId="21" fillId="0" borderId="0" xfId="0" applyFont="1" applyFill="1" applyBorder="1" applyAlignment="1"/>
    <xf numFmtId="0" fontId="21" fillId="0" borderId="0" xfId="0" applyFont="1" applyFill="1" applyBorder="1" applyAlignment="1">
      <alignment horizontal="center" vertical="center"/>
    </xf>
    <xf numFmtId="0" fontId="0" fillId="0" borderId="17" xfId="0" applyFill="1" applyBorder="1" applyAlignment="1">
      <alignment horizontal="center" vertical="center"/>
    </xf>
    <xf numFmtId="0" fontId="21" fillId="0" borderId="18" xfId="0" applyFont="1" applyFill="1" applyBorder="1" applyAlignment="1">
      <alignment horizontal="center" vertical="center"/>
    </xf>
    <xf numFmtId="0" fontId="0" fillId="0" borderId="16" xfId="0" applyFill="1" applyBorder="1" applyAlignment="1">
      <alignment horizontal="center" vertical="center"/>
    </xf>
    <xf numFmtId="0" fontId="0" fillId="0" borderId="18" xfId="0" applyFill="1" applyBorder="1" applyAlignment="1">
      <alignment horizontal="center" vertical="center"/>
    </xf>
    <xf numFmtId="0" fontId="14" fillId="0" borderId="21"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25" xfId="0" applyFont="1" applyFill="1" applyBorder="1" applyAlignment="1">
      <alignment horizontal="center" vertical="center"/>
    </xf>
    <xf numFmtId="0" fontId="23" fillId="0" borderId="26" xfId="0" applyFont="1" applyFill="1" applyBorder="1" applyAlignment="1">
      <alignment horizontal="center" vertical="center"/>
    </xf>
    <xf numFmtId="0" fontId="14" fillId="0" borderId="27"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29" xfId="0" applyFont="1" applyFill="1" applyBorder="1" applyAlignment="1">
      <alignment horizontal="left" vertical="center"/>
    </xf>
    <xf numFmtId="0" fontId="21" fillId="0" borderId="30" xfId="0" applyFont="1" applyFill="1" applyBorder="1" applyAlignment="1">
      <alignment horizontal="center" vertical="center"/>
    </xf>
    <xf numFmtId="0" fontId="14" fillId="0" borderId="31" xfId="0" applyFont="1" applyFill="1" applyBorder="1" applyAlignment="1">
      <alignment horizontal="center" vertical="center"/>
    </xf>
    <xf numFmtId="0" fontId="14" fillId="0" borderId="32" xfId="0" applyFont="1" applyFill="1" applyBorder="1" applyAlignment="1">
      <alignment horizontal="center" vertical="center"/>
    </xf>
    <xf numFmtId="0" fontId="14" fillId="0" borderId="33" xfId="0" applyFont="1" applyFill="1" applyBorder="1" applyAlignment="1">
      <alignment horizontal="center" vertical="center"/>
    </xf>
    <xf numFmtId="0" fontId="14" fillId="0" borderId="34" xfId="0" applyFont="1" applyFill="1" applyBorder="1" applyAlignment="1">
      <alignment horizontal="center" vertical="center"/>
    </xf>
    <xf numFmtId="0" fontId="21" fillId="0" borderId="31" xfId="0" applyFont="1" applyFill="1" applyBorder="1" applyAlignment="1">
      <alignment horizontal="center" vertical="center"/>
    </xf>
    <xf numFmtId="0" fontId="21" fillId="0" borderId="32" xfId="0" applyFont="1" applyFill="1" applyBorder="1" applyAlignment="1">
      <alignment horizontal="center" vertical="center"/>
    </xf>
    <xf numFmtId="0" fontId="14" fillId="0" borderId="35" xfId="0" applyFont="1" applyFill="1" applyBorder="1" applyAlignment="1">
      <alignment horizontal="left" vertical="center"/>
    </xf>
    <xf numFmtId="0" fontId="21" fillId="0" borderId="36" xfId="0" applyFont="1" applyFill="1" applyBorder="1" applyAlignment="1">
      <alignment horizontal="center" vertical="center"/>
    </xf>
    <xf numFmtId="0" fontId="14" fillId="0" borderId="37" xfId="0" applyFont="1" applyFill="1" applyBorder="1" applyAlignment="1">
      <alignment horizontal="center" vertical="center"/>
    </xf>
    <xf numFmtId="0" fontId="14" fillId="0" borderId="38" xfId="0" applyFont="1" applyFill="1" applyBorder="1" applyAlignment="1">
      <alignment horizontal="center" vertical="center"/>
    </xf>
    <xf numFmtId="0" fontId="14" fillId="0" borderId="36" xfId="0" applyFont="1" applyFill="1" applyBorder="1" applyAlignment="1">
      <alignment horizontal="center" vertical="center"/>
    </xf>
    <xf numFmtId="0" fontId="21" fillId="0" borderId="37" xfId="0" applyFont="1" applyFill="1" applyBorder="1" applyAlignment="1">
      <alignment horizontal="center" vertical="center"/>
    </xf>
    <xf numFmtId="0" fontId="21" fillId="0" borderId="38" xfId="0" applyFont="1" applyFill="1" applyBorder="1" applyAlignment="1">
      <alignment horizontal="center" vertical="center"/>
    </xf>
    <xf numFmtId="0" fontId="14" fillId="0" borderId="11" xfId="0" applyFont="1" applyFill="1" applyBorder="1" applyAlignment="1">
      <alignment horizontal="left" vertical="center"/>
    </xf>
    <xf numFmtId="0" fontId="14" fillId="0" borderId="39" xfId="0" applyFont="1" applyFill="1" applyBorder="1" applyAlignment="1">
      <alignment horizontal="center" vertical="center"/>
    </xf>
    <xf numFmtId="0" fontId="14" fillId="0" borderId="40" xfId="0" applyFont="1" applyFill="1" applyBorder="1" applyAlignment="1">
      <alignment horizontal="center" vertical="center"/>
    </xf>
    <xf numFmtId="0" fontId="14" fillId="0" borderId="41" xfId="0" applyFont="1" applyFill="1" applyBorder="1" applyAlignment="1">
      <alignment horizontal="center" vertical="center"/>
    </xf>
    <xf numFmtId="0" fontId="21" fillId="0" borderId="39" xfId="0" applyFont="1" applyFill="1" applyBorder="1" applyAlignment="1">
      <alignment horizontal="center" vertical="center"/>
    </xf>
    <xf numFmtId="0" fontId="21" fillId="0" borderId="40" xfId="0" applyFont="1" applyFill="1" applyBorder="1" applyAlignment="1">
      <alignment horizontal="center" vertical="center"/>
    </xf>
    <xf numFmtId="0" fontId="21" fillId="0" borderId="41" xfId="0" applyFont="1" applyFill="1" applyBorder="1" applyAlignment="1">
      <alignment horizontal="center" vertical="center"/>
    </xf>
    <xf numFmtId="0" fontId="14" fillId="0" borderId="30" xfId="0" applyFont="1" applyFill="1" applyBorder="1" applyAlignment="1">
      <alignment horizontal="center" vertical="center"/>
    </xf>
    <xf numFmtId="0" fontId="21" fillId="0" borderId="33" xfId="0" applyFont="1" applyFill="1" applyBorder="1" applyAlignment="1">
      <alignment horizontal="center" vertical="center"/>
    </xf>
    <xf numFmtId="0" fontId="21" fillId="0" borderId="34" xfId="0" applyFont="1" applyFill="1" applyBorder="1" applyAlignment="1">
      <alignment horizontal="center" vertical="center"/>
    </xf>
    <xf numFmtId="0" fontId="21" fillId="0" borderId="42" xfId="0" applyFont="1" applyFill="1" applyBorder="1" applyAlignment="1">
      <alignment horizontal="center" vertical="center"/>
    </xf>
    <xf numFmtId="0" fontId="14" fillId="0" borderId="42" xfId="0" applyFont="1" applyFill="1" applyBorder="1" applyAlignment="1">
      <alignment horizontal="center" vertical="center"/>
    </xf>
    <xf numFmtId="0" fontId="14" fillId="0" borderId="17" xfId="0" applyFont="1" applyFill="1" applyBorder="1" applyAlignment="1">
      <alignment horizontal="left" vertical="center"/>
    </xf>
    <xf numFmtId="0" fontId="21" fillId="0" borderId="17" xfId="0" applyFont="1" applyFill="1" applyBorder="1" applyAlignment="1">
      <alignment horizontal="left" vertical="center"/>
    </xf>
    <xf numFmtId="0" fontId="21" fillId="0" borderId="19"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11"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0" xfId="0" applyFont="1" applyFill="1" applyAlignment="1">
      <alignment horizontal="right"/>
    </xf>
    <xf numFmtId="0" fontId="14" fillId="0" borderId="0" xfId="0" quotePrefix="1" applyFont="1" applyFill="1" applyAlignment="1">
      <alignment horizontal="right"/>
    </xf>
    <xf numFmtId="0" fontId="20" fillId="0" borderId="0" xfId="0" applyFont="1" applyFill="1"/>
    <xf numFmtId="0" fontId="22" fillId="0" borderId="19" xfId="0" applyFont="1" applyFill="1" applyBorder="1" applyAlignment="1">
      <alignment horizontal="center"/>
    </xf>
    <xf numFmtId="0" fontId="22" fillId="0" borderId="13"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14" fillId="0" borderId="0" xfId="0" applyFont="1" applyFill="1" applyAlignment="1">
      <alignment horizontal="right" vertical="center"/>
    </xf>
    <xf numFmtId="0" fontId="14"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7" xfId="0" applyFill="1" applyBorder="1"/>
    <xf numFmtId="0" fontId="0" fillId="0" borderId="19" xfId="0" applyFill="1" applyBorder="1"/>
    <xf numFmtId="0" fontId="0" fillId="0" borderId="10" xfId="0" applyFill="1" applyBorder="1"/>
    <xf numFmtId="0" fontId="0" fillId="0" borderId="13" xfId="0" applyFill="1" applyBorder="1"/>
    <xf numFmtId="0" fontId="0" fillId="0" borderId="13" xfId="0" applyFill="1" applyBorder="1" applyAlignment="1">
      <alignment horizontal="center" vertical="center"/>
    </xf>
    <xf numFmtId="0" fontId="0" fillId="0" borderId="11" xfId="0" applyFill="1" applyBorder="1"/>
    <xf numFmtId="0" fontId="0" fillId="0" borderId="12" xfId="0" applyFill="1" applyBorder="1"/>
    <xf numFmtId="0" fontId="0" fillId="0" borderId="14" xfId="0" applyFill="1" applyBorder="1"/>
    <xf numFmtId="0" fontId="19" fillId="0" borderId="17" xfId="0" applyFont="1" applyFill="1" applyBorder="1" applyAlignment="1">
      <alignment horizontal="left" vertical="center"/>
    </xf>
    <xf numFmtId="0" fontId="14" fillId="0" borderId="10"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0" xfId="0" applyFont="1" applyFill="1" applyBorder="1" applyAlignment="1">
      <alignment horizontal="left" vertical="center"/>
    </xf>
    <xf numFmtId="0" fontId="14" fillId="0" borderId="0" xfId="0" applyFont="1" applyFill="1" applyAlignment="1">
      <alignment horizontal="center" vertical="center"/>
    </xf>
    <xf numFmtId="49" fontId="16" fillId="0" borderId="0" xfId="0" applyNumberFormat="1" applyFont="1" applyFill="1" applyAlignment="1">
      <alignment vertical="center"/>
    </xf>
    <xf numFmtId="49" fontId="24" fillId="0" borderId="0" xfId="0" applyNumberFormat="1" applyFont="1" applyFill="1" applyAlignment="1">
      <alignment vertical="center"/>
    </xf>
    <xf numFmtId="49" fontId="26" fillId="0" borderId="0" xfId="0" applyNumberFormat="1" applyFont="1" applyFill="1" applyAlignment="1">
      <alignment vertical="center"/>
    </xf>
    <xf numFmtId="49" fontId="25" fillId="0" borderId="0" xfId="0" applyNumberFormat="1" applyFont="1" applyFill="1" applyAlignment="1">
      <alignment horizontal="center" vertical="center"/>
    </xf>
    <xf numFmtId="49" fontId="26" fillId="0" borderId="0" xfId="0" applyNumberFormat="1" applyFont="1" applyFill="1" applyAlignment="1">
      <alignment horizontal="center" vertical="center"/>
    </xf>
    <xf numFmtId="49" fontId="16" fillId="0" borderId="0" xfId="0" applyNumberFormat="1" applyFont="1" applyFill="1" applyAlignment="1">
      <alignment horizontal="right" vertical="center"/>
    </xf>
    <xf numFmtId="49" fontId="16" fillId="0" borderId="0" xfId="0" applyNumberFormat="1" applyFont="1" applyFill="1" applyAlignment="1">
      <alignment horizontal="center" vertical="center"/>
    </xf>
    <xf numFmtId="49" fontId="16" fillId="0" borderId="18" xfId="0" applyNumberFormat="1" applyFont="1" applyFill="1" applyBorder="1" applyAlignment="1">
      <alignment vertical="center"/>
    </xf>
    <xf numFmtId="49" fontId="16" fillId="0" borderId="47" xfId="0" applyNumberFormat="1" applyFont="1" applyFill="1" applyBorder="1" applyAlignment="1">
      <alignment vertical="center"/>
    </xf>
    <xf numFmtId="49" fontId="17" fillId="0" borderId="0" xfId="0" applyNumberFormat="1" applyFont="1" applyFill="1" applyAlignment="1">
      <alignment horizontal="right" vertical="center"/>
    </xf>
    <xf numFmtId="49" fontId="17" fillId="0" borderId="0" xfId="0" applyNumberFormat="1" applyFont="1" applyFill="1" applyAlignment="1">
      <alignment horizontal="center" vertical="top"/>
    </xf>
    <xf numFmtId="49" fontId="27" fillId="0" borderId="0" xfId="0" applyNumberFormat="1" applyFont="1" applyFill="1" applyAlignment="1">
      <alignment vertical="center"/>
    </xf>
    <xf numFmtId="49" fontId="17" fillId="0" borderId="0" xfId="0" applyNumberFormat="1" applyFont="1" applyFill="1" applyAlignment="1">
      <alignment vertical="center"/>
    </xf>
    <xf numFmtId="49" fontId="27" fillId="0" borderId="0" xfId="0" applyNumberFormat="1" applyFont="1" applyFill="1" applyAlignment="1">
      <alignment horizontal="center" vertical="top"/>
    </xf>
    <xf numFmtId="49" fontId="27" fillId="0" borderId="0" xfId="0" applyNumberFormat="1" applyFont="1" applyFill="1" applyAlignment="1">
      <alignment vertical="top" wrapText="1"/>
    </xf>
    <xf numFmtId="49" fontId="27" fillId="0" borderId="0" xfId="0" applyNumberFormat="1" applyFont="1" applyFill="1" applyAlignment="1">
      <alignment horizontal="center" vertical="center"/>
    </xf>
    <xf numFmtId="0" fontId="0" fillId="0" borderId="0" xfId="0" applyFill="1" applyAlignment="1">
      <alignment horizontal="center" vertical="center"/>
    </xf>
    <xf numFmtId="0" fontId="14" fillId="0" borderId="0" xfId="0" applyFont="1" applyFill="1" applyBorder="1" applyAlignment="1">
      <alignment vertical="center"/>
    </xf>
    <xf numFmtId="0" fontId="16" fillId="0" borderId="0" xfId="0" applyFont="1" applyFill="1"/>
    <xf numFmtId="0" fontId="15" fillId="0" borderId="0" xfId="0" applyFont="1" applyFill="1" applyAlignment="1">
      <alignment horizontal="left"/>
    </xf>
    <xf numFmtId="0" fontId="14" fillId="0" borderId="20" xfId="0" applyFont="1" applyFill="1" applyBorder="1" applyAlignment="1">
      <alignment vertical="center"/>
    </xf>
    <xf numFmtId="0" fontId="14" fillId="0" borderId="13" xfId="0" applyFont="1" applyFill="1" applyBorder="1" applyAlignment="1">
      <alignment vertical="center"/>
    </xf>
    <xf numFmtId="0" fontId="14" fillId="0" borderId="16" xfId="0" applyFont="1" applyFill="1" applyBorder="1"/>
    <xf numFmtId="0" fontId="14" fillId="0" borderId="12" xfId="0" applyFont="1" applyFill="1" applyBorder="1" applyAlignment="1">
      <alignment vertical="center"/>
    </xf>
    <xf numFmtId="0" fontId="14" fillId="0" borderId="12" xfId="0" applyFont="1" applyFill="1" applyBorder="1" applyAlignment="1">
      <alignment horizontal="right" vertical="center"/>
    </xf>
    <xf numFmtId="0" fontId="17" fillId="0" borderId="0" xfId="0" applyFont="1" applyFill="1" applyAlignment="1">
      <alignment vertical="top"/>
    </xf>
    <xf numFmtId="0" fontId="17" fillId="0" borderId="0" xfId="0" applyFont="1" applyFill="1" applyBorder="1" applyAlignment="1">
      <alignment vertical="center" wrapText="1"/>
    </xf>
    <xf numFmtId="0" fontId="29" fillId="0" borderId="0" xfId="0" applyFont="1" applyFill="1" applyBorder="1"/>
    <xf numFmtId="0" fontId="0" fillId="0" borderId="0" xfId="0" applyFont="1"/>
    <xf numFmtId="0" fontId="30" fillId="0" borderId="0" xfId="0" applyFont="1"/>
    <xf numFmtId="0" fontId="0" fillId="0" borderId="50" xfId="0" applyBorder="1" applyAlignment="1">
      <alignment vertical="center"/>
    </xf>
    <xf numFmtId="0" fontId="0" fillId="0" borderId="51" xfId="0" applyBorder="1" applyAlignment="1">
      <alignment vertical="center"/>
    </xf>
    <xf numFmtId="0" fontId="0" fillId="0" borderId="52" xfId="0" applyBorder="1"/>
    <xf numFmtId="0" fontId="0" fillId="0" borderId="0" xfId="0" applyFill="1" applyAlignment="1">
      <alignment vertical="top"/>
    </xf>
    <xf numFmtId="0" fontId="31" fillId="0" borderId="0" xfId="43">
      <alignment vertical="center"/>
    </xf>
    <xf numFmtId="0" fontId="31" fillId="0" borderId="0" xfId="43" applyFont="1">
      <alignment vertical="center"/>
    </xf>
    <xf numFmtId="0" fontId="50" fillId="0" borderId="0" xfId="0" applyFont="1" applyAlignment="1"/>
    <xf numFmtId="0" fontId="51" fillId="0" borderId="0" xfId="0" applyFont="1"/>
    <xf numFmtId="0" fontId="52" fillId="0" borderId="0" xfId="0" applyFont="1"/>
    <xf numFmtId="0" fontId="52" fillId="0" borderId="0" xfId="0" applyFont="1" applyAlignment="1"/>
    <xf numFmtId="0" fontId="54" fillId="0" borderId="0" xfId="0" applyFont="1"/>
    <xf numFmtId="0" fontId="55" fillId="0" borderId="0" xfId="0" applyFont="1"/>
    <xf numFmtId="0" fontId="15" fillId="0" borderId="0" xfId="0" applyFont="1" applyFill="1" applyAlignment="1">
      <alignment vertical="center"/>
    </xf>
    <xf numFmtId="49" fontId="14" fillId="0" borderId="0" xfId="0" applyNumberFormat="1" applyFont="1" applyFill="1" applyAlignment="1">
      <alignment vertical="center"/>
    </xf>
    <xf numFmtId="0" fontId="15" fillId="0" borderId="0" xfId="44" applyFont="1" applyFill="1" applyAlignment="1">
      <alignment vertical="center"/>
    </xf>
    <xf numFmtId="49" fontId="17" fillId="0" borderId="0" xfId="0" applyNumberFormat="1" applyFont="1" applyFill="1" applyAlignment="1">
      <alignment vertical="top" wrapText="1"/>
    </xf>
    <xf numFmtId="49" fontId="17" fillId="0" borderId="0" xfId="0" applyNumberFormat="1" applyFont="1" applyAlignment="1">
      <alignment horizontal="center" vertical="top"/>
    </xf>
    <xf numFmtId="49" fontId="17" fillId="0" borderId="0" xfId="0" applyNumberFormat="1" applyFont="1" applyAlignment="1">
      <alignment vertical="center"/>
    </xf>
    <xf numFmtId="0" fontId="12" fillId="0" borderId="0" xfId="45"/>
    <xf numFmtId="0" fontId="12" fillId="0" borderId="0" xfId="45" applyFont="1"/>
    <xf numFmtId="0" fontId="14" fillId="0" borderId="0" xfId="45" applyFont="1"/>
    <xf numFmtId="0" fontId="14" fillId="0" borderId="11" xfId="45" applyFont="1" applyBorder="1" applyAlignment="1">
      <alignment horizontal="center" vertical="center"/>
    </xf>
    <xf numFmtId="0" fontId="14" fillId="0" borderId="0" xfId="45" applyFont="1" applyBorder="1"/>
    <xf numFmtId="0" fontId="14" fillId="0" borderId="20" xfId="45" applyFont="1" applyBorder="1"/>
    <xf numFmtId="0" fontId="14" fillId="0" borderId="17" xfId="45" applyFont="1" applyBorder="1" applyAlignment="1">
      <alignment horizontal="left" vertical="center"/>
    </xf>
    <xf numFmtId="0" fontId="14" fillId="0" borderId="19" xfId="45" applyFont="1" applyBorder="1" applyAlignment="1">
      <alignment horizontal="center" vertical="center"/>
    </xf>
    <xf numFmtId="0" fontId="12" fillId="0" borderId="0" xfId="45" applyAlignment="1">
      <alignment horizontal="center" vertical="center"/>
    </xf>
    <xf numFmtId="0" fontId="14" fillId="0" borderId="10" xfId="45" applyFont="1" applyBorder="1" applyAlignment="1">
      <alignment horizontal="left" vertical="center"/>
    </xf>
    <xf numFmtId="0" fontId="14" fillId="0" borderId="13" xfId="45" applyFont="1" applyBorder="1"/>
    <xf numFmtId="0" fontId="14" fillId="0" borderId="10" xfId="45" applyFont="1" applyBorder="1" applyAlignment="1">
      <alignment horizontal="center" vertical="center"/>
    </xf>
    <xf numFmtId="0" fontId="14" fillId="0" borderId="13" xfId="45" applyFont="1" applyBorder="1" applyAlignment="1">
      <alignment vertical="center"/>
    </xf>
    <xf numFmtId="0" fontId="14" fillId="0" borderId="14" xfId="45" applyFont="1" applyBorder="1"/>
    <xf numFmtId="0" fontId="12" fillId="0" borderId="11" xfId="45" applyBorder="1" applyAlignment="1">
      <alignment vertical="center"/>
    </xf>
    <xf numFmtId="0" fontId="12" fillId="0" borderId="12" xfId="45" applyBorder="1" applyAlignment="1">
      <alignment vertical="center"/>
    </xf>
    <xf numFmtId="0" fontId="12" fillId="0" borderId="14" xfId="45" applyBorder="1" applyAlignment="1">
      <alignment vertical="center"/>
    </xf>
    <xf numFmtId="0" fontId="17" fillId="0" borderId="0" xfId="45" applyFont="1" applyBorder="1" applyAlignment="1">
      <alignment horizontal="center" vertical="center"/>
    </xf>
    <xf numFmtId="0" fontId="17" fillId="0" borderId="0" xfId="45" applyFont="1" applyBorder="1"/>
    <xf numFmtId="0" fontId="56" fillId="0" borderId="0" xfId="45" applyFont="1" applyBorder="1" applyAlignment="1">
      <alignment vertical="center"/>
    </xf>
    <xf numFmtId="0" fontId="17" fillId="0" borderId="0" xfId="45" applyFont="1" applyAlignment="1">
      <alignment horizontal="right" vertical="top"/>
    </xf>
    <xf numFmtId="0" fontId="17" fillId="0" borderId="0" xfId="45" applyFont="1" applyAlignment="1">
      <alignment vertical="top"/>
    </xf>
    <xf numFmtId="0" fontId="17" fillId="0" borderId="0" xfId="45" applyFont="1" applyAlignment="1">
      <alignment horizontal="right" vertical="top" wrapText="1"/>
    </xf>
    <xf numFmtId="0" fontId="14" fillId="0" borderId="0" xfId="45" applyFont="1" applyAlignment="1">
      <alignment vertical="top"/>
    </xf>
    <xf numFmtId="0" fontId="14" fillId="0" borderId="0" xfId="45" applyFont="1" applyBorder="1" applyAlignment="1">
      <alignment horizontal="center" vertical="center"/>
    </xf>
    <xf numFmtId="0" fontId="14" fillId="0" borderId="0" xfId="45" applyFont="1" applyAlignment="1">
      <alignment horizontal="center" vertical="center"/>
    </xf>
    <xf numFmtId="0" fontId="12" fillId="0" borderId="0" xfId="42"/>
    <xf numFmtId="0" fontId="51" fillId="0" borderId="0" xfId="42" applyFont="1"/>
    <xf numFmtId="0" fontId="52" fillId="0" borderId="0" xfId="42" applyFont="1" applyAlignment="1">
      <alignment horizontal="left" vertical="center" wrapText="1"/>
    </xf>
    <xf numFmtId="0" fontId="52" fillId="0" borderId="0" xfId="42" applyFont="1"/>
    <xf numFmtId="0" fontId="53" fillId="0" borderId="0" xfId="42" applyFont="1"/>
    <xf numFmtId="0" fontId="14" fillId="0" borderId="0" xfId="0" applyFont="1" applyFill="1" applyBorder="1" applyAlignment="1">
      <alignment horizontal="center" vertical="top"/>
    </xf>
    <xf numFmtId="0" fontId="14" fillId="0" borderId="0" xfId="0" applyFont="1" applyFill="1" applyBorder="1" applyAlignment="1">
      <alignment horizontal="left" vertical="top" wrapText="1"/>
    </xf>
    <xf numFmtId="0" fontId="12" fillId="0" borderId="0" xfId="42" applyAlignment="1">
      <alignment horizontal="right"/>
    </xf>
    <xf numFmtId="0" fontId="53" fillId="0" borderId="0" xfId="0" applyFont="1"/>
    <xf numFmtId="0" fontId="58" fillId="0" borderId="0" xfId="0" applyFont="1"/>
    <xf numFmtId="0" fontId="58" fillId="0" borderId="0" xfId="0" applyFont="1" applyAlignment="1">
      <alignment horizontal="left"/>
    </xf>
    <xf numFmtId="0" fontId="52" fillId="0" borderId="0" xfId="0" applyFont="1" applyAlignment="1">
      <alignment horizontal="left"/>
    </xf>
    <xf numFmtId="0" fontId="54" fillId="0" borderId="0" xfId="0" applyFont="1" applyAlignment="1">
      <alignment horizontal="left"/>
    </xf>
    <xf numFmtId="0" fontId="51" fillId="0" borderId="0" xfId="0" applyFont="1" applyAlignment="1">
      <alignment horizontal="left"/>
    </xf>
    <xf numFmtId="0" fontId="52" fillId="0" borderId="0" xfId="0" applyFont="1" applyAlignment="1"/>
    <xf numFmtId="0" fontId="54" fillId="0" borderId="0" xfId="0" applyFont="1" applyAlignment="1">
      <alignment vertical="center" wrapText="1"/>
    </xf>
    <xf numFmtId="0" fontId="62" fillId="0" borderId="0" xfId="0" applyFont="1" applyAlignment="1"/>
    <xf numFmtId="0" fontId="63" fillId="0" borderId="0" xfId="0" applyFont="1" applyAlignment="1"/>
    <xf numFmtId="0" fontId="64" fillId="0" borderId="0" xfId="0" applyFont="1" applyAlignment="1"/>
    <xf numFmtId="0" fontId="10" fillId="0" borderId="0" xfId="48">
      <alignment vertical="center"/>
    </xf>
    <xf numFmtId="49" fontId="65" fillId="0" borderId="0" xfId="41" applyNumberFormat="1" applyFont="1" applyFill="1" applyAlignment="1">
      <alignment vertical="center"/>
    </xf>
    <xf numFmtId="49" fontId="16" fillId="0" borderId="0" xfId="41" applyNumberFormat="1" applyFont="1" applyFill="1" applyAlignment="1">
      <alignment vertical="center"/>
    </xf>
    <xf numFmtId="49" fontId="16" fillId="0" borderId="0" xfId="41" applyNumberFormat="1" applyFont="1" applyFill="1" applyAlignment="1">
      <alignment horizontal="right" vertical="center"/>
    </xf>
    <xf numFmtId="49" fontId="31" fillId="0" borderId="0" xfId="41" applyNumberFormat="1" applyFont="1" applyFill="1" applyAlignment="1">
      <alignment horizontal="right" vertical="center"/>
    </xf>
    <xf numFmtId="49" fontId="31" fillId="0" borderId="0" xfId="41" applyNumberFormat="1" applyFont="1" applyFill="1" applyAlignment="1">
      <alignment vertical="center"/>
    </xf>
    <xf numFmtId="49" fontId="31" fillId="0" borderId="0" xfId="41" applyNumberFormat="1" applyFont="1" applyFill="1" applyAlignment="1">
      <alignment horizontal="left" vertical="center"/>
    </xf>
    <xf numFmtId="49" fontId="31" fillId="0" borderId="0" xfId="41" applyNumberFormat="1" applyFont="1" applyFill="1" applyAlignment="1">
      <alignment horizontal="left" vertical="center" wrapText="1"/>
    </xf>
    <xf numFmtId="49" fontId="31" fillId="0" borderId="0" xfId="41" applyNumberFormat="1" applyFont="1" applyFill="1" applyAlignment="1">
      <alignment horizontal="center" vertical="center"/>
    </xf>
    <xf numFmtId="49" fontId="16" fillId="0" borderId="0" xfId="41" applyNumberFormat="1" applyFont="1" applyFill="1" applyAlignment="1">
      <alignment horizontal="left" vertical="center"/>
    </xf>
    <xf numFmtId="0" fontId="10" fillId="0" borderId="0" xfId="48" applyAlignment="1">
      <alignment vertical="center"/>
    </xf>
    <xf numFmtId="0" fontId="10" fillId="0" borderId="0" xfId="48" applyAlignment="1">
      <alignment vertical="center" wrapText="1"/>
    </xf>
    <xf numFmtId="49" fontId="31" fillId="0" borderId="0" xfId="41" applyNumberFormat="1" applyFont="1" applyFill="1" applyAlignment="1">
      <alignment horizontal="left" vertical="center"/>
    </xf>
    <xf numFmtId="49" fontId="31" fillId="0" borderId="96" xfId="41" applyNumberFormat="1" applyFont="1" applyFill="1" applyBorder="1" applyAlignment="1">
      <alignment horizontal="center" vertical="center"/>
    </xf>
    <xf numFmtId="49" fontId="31" fillId="0" borderId="96" xfId="41" applyNumberFormat="1" applyFont="1" applyFill="1" applyBorder="1" applyAlignment="1">
      <alignment horizontal="center" vertical="center" wrapText="1"/>
    </xf>
    <xf numFmtId="0" fontId="59" fillId="0" borderId="96" xfId="48" applyFont="1" applyBorder="1">
      <alignment vertical="center"/>
    </xf>
    <xf numFmtId="0" fontId="59" fillId="0" borderId="96" xfId="48" applyFont="1" applyBorder="1" applyAlignment="1">
      <alignment horizontal="center" vertical="center"/>
    </xf>
    <xf numFmtId="49" fontId="31" fillId="0" borderId="96" xfId="41" applyNumberFormat="1" applyFont="1" applyFill="1" applyBorder="1" applyAlignment="1">
      <alignment horizontal="left" vertical="center" wrapText="1"/>
    </xf>
    <xf numFmtId="49" fontId="31" fillId="0" borderId="96" xfId="41" applyNumberFormat="1" applyFont="1" applyFill="1" applyBorder="1" applyAlignment="1">
      <alignment horizontal="left" vertical="center"/>
    </xf>
    <xf numFmtId="0" fontId="8" fillId="0" borderId="0" xfId="50">
      <alignment vertical="center"/>
    </xf>
    <xf numFmtId="0" fontId="67" fillId="0" borderId="0" xfId="50" applyFont="1" applyBorder="1" applyAlignment="1">
      <alignment horizontal="right" vertical="center"/>
    </xf>
    <xf numFmtId="0" fontId="8" fillId="0" borderId="0" xfId="50" applyFont="1" applyAlignment="1">
      <alignment horizontal="right" vertical="center"/>
    </xf>
    <xf numFmtId="0" fontId="67" fillId="0" borderId="48" xfId="50" applyFont="1" applyBorder="1">
      <alignment vertical="center"/>
    </xf>
    <xf numFmtId="0" fontId="70" fillId="0" borderId="109" xfId="50" applyFont="1" applyBorder="1" applyAlignment="1" applyProtection="1">
      <alignment horizontal="center" vertical="center"/>
      <protection locked="0"/>
    </xf>
    <xf numFmtId="0" fontId="66" fillId="0" borderId="108" xfId="50" applyFont="1" applyBorder="1" applyAlignment="1">
      <alignment horizontal="center" vertical="center" wrapText="1"/>
    </xf>
    <xf numFmtId="0" fontId="70" fillId="0" borderId="115" xfId="50" applyFont="1" applyBorder="1" applyAlignment="1" applyProtection="1">
      <alignment horizontal="center" vertical="center"/>
      <protection locked="0"/>
    </xf>
    <xf numFmtId="0" fontId="70" fillId="0" borderId="116" xfId="50" applyFont="1" applyBorder="1" applyAlignment="1" applyProtection="1">
      <alignment horizontal="center" vertical="center"/>
      <protection locked="0"/>
    </xf>
    <xf numFmtId="0" fontId="70" fillId="0" borderId="57" xfId="50" applyFont="1" applyBorder="1" applyAlignment="1" applyProtection="1">
      <alignment horizontal="center" vertical="center"/>
      <protection locked="0"/>
    </xf>
    <xf numFmtId="0" fontId="73" fillId="0" borderId="0" xfId="50" applyFont="1" applyAlignment="1">
      <alignment horizontal="center" vertical="center"/>
    </xf>
    <xf numFmtId="0" fontId="8" fillId="0" borderId="0" xfId="50" applyBorder="1">
      <alignment vertical="center"/>
    </xf>
    <xf numFmtId="0" fontId="69" fillId="0" borderId="103" xfId="50" applyFont="1" applyBorder="1" applyAlignment="1">
      <alignment horizontal="center" vertical="center"/>
    </xf>
    <xf numFmtId="0" fontId="7" fillId="0" borderId="0" xfId="51">
      <alignment vertical="center"/>
    </xf>
    <xf numFmtId="0" fontId="75" fillId="0" borderId="0" xfId="51" applyFont="1">
      <alignment vertical="center"/>
    </xf>
    <xf numFmtId="0" fontId="76" fillId="0" borderId="0" xfId="51" applyFont="1">
      <alignment vertical="center"/>
    </xf>
    <xf numFmtId="0" fontId="79" fillId="0" borderId="71" xfId="51" applyFont="1" applyBorder="1" applyAlignment="1">
      <alignment horizontal="center" vertical="center" wrapText="1"/>
    </xf>
    <xf numFmtId="0" fontId="75" fillId="0" borderId="75" xfId="51" applyFont="1" applyBorder="1">
      <alignment vertical="center"/>
    </xf>
    <xf numFmtId="0" fontId="75" fillId="0" borderId="0" xfId="51" applyFont="1" applyBorder="1">
      <alignment vertical="center"/>
    </xf>
    <xf numFmtId="0" fontId="76" fillId="0" borderId="82" xfId="51" applyFont="1" applyBorder="1" applyAlignment="1">
      <alignment horizontal="center" vertical="center" wrapText="1"/>
    </xf>
    <xf numFmtId="0" fontId="76" fillId="0" borderId="53" xfId="51" applyFont="1" applyBorder="1" applyAlignment="1">
      <alignment horizontal="center" vertical="center" wrapText="1"/>
    </xf>
    <xf numFmtId="0" fontId="75" fillId="0" borderId="46" xfId="51" applyFont="1" applyBorder="1">
      <alignment vertical="center"/>
    </xf>
    <xf numFmtId="0" fontId="7" fillId="0" borderId="75" xfId="51" applyBorder="1">
      <alignment vertical="center"/>
    </xf>
    <xf numFmtId="0" fontId="7" fillId="0" borderId="0" xfId="51" applyBorder="1">
      <alignment vertical="center"/>
    </xf>
    <xf numFmtId="0" fontId="79" fillId="0" borderId="43" xfId="51" applyFont="1" applyBorder="1" applyAlignment="1">
      <alignment horizontal="center" vertical="center" wrapText="1"/>
    </xf>
    <xf numFmtId="0" fontId="7" fillId="0" borderId="46" xfId="51" applyBorder="1">
      <alignment vertical="center"/>
    </xf>
    <xf numFmtId="0" fontId="76" fillId="0" borderId="71" xfId="51" applyFont="1" applyBorder="1" applyAlignment="1">
      <alignment horizontal="center" vertical="center" wrapText="1"/>
    </xf>
    <xf numFmtId="0" fontId="79" fillId="0" borderId="82" xfId="51" applyFont="1" applyBorder="1" applyAlignment="1">
      <alignment horizontal="center" vertical="center" wrapText="1"/>
    </xf>
    <xf numFmtId="0" fontId="76" fillId="0" borderId="70" xfId="51" applyFont="1" applyBorder="1" applyAlignment="1">
      <alignment horizontal="center" vertical="center" wrapText="1"/>
    </xf>
    <xf numFmtId="0" fontId="79" fillId="0" borderId="79" xfId="51" applyFont="1" applyBorder="1" applyAlignment="1">
      <alignment horizontal="center" vertical="center" wrapText="1"/>
    </xf>
    <xf numFmtId="0" fontId="76" fillId="0" borderId="79" xfId="51" applyFont="1" applyBorder="1" applyAlignment="1">
      <alignment horizontal="center" vertical="center" wrapText="1"/>
    </xf>
    <xf numFmtId="0" fontId="79" fillId="0" borderId="70" xfId="51" applyFont="1" applyBorder="1" applyAlignment="1">
      <alignment horizontal="center" vertical="center" wrapText="1"/>
    </xf>
    <xf numFmtId="0" fontId="80" fillId="0" borderId="79" xfId="51" applyFont="1" applyBorder="1" applyAlignment="1">
      <alignment horizontal="left" vertical="center"/>
    </xf>
    <xf numFmtId="0" fontId="80" fillId="0" borderId="79" xfId="51" applyFont="1" applyBorder="1" applyAlignment="1">
      <alignment horizontal="left" vertical="center" wrapText="1"/>
    </xf>
    <xf numFmtId="0" fontId="80" fillId="0" borderId="70" xfId="51" applyFont="1" applyBorder="1" applyAlignment="1">
      <alignment horizontal="left" vertical="center" wrapText="1"/>
    </xf>
    <xf numFmtId="0" fontId="76" fillId="0" borderId="84" xfId="51" applyFont="1" applyBorder="1" applyAlignment="1">
      <alignment horizontal="center" vertical="center" wrapText="1"/>
    </xf>
    <xf numFmtId="0" fontId="71" fillId="0" borderId="13" xfId="50" applyFont="1" applyBorder="1" applyAlignment="1">
      <alignment horizontal="center" vertical="center" wrapText="1"/>
    </xf>
    <xf numFmtId="0" fontId="8" fillId="0" borderId="75" xfId="50" applyBorder="1">
      <alignment vertical="center"/>
    </xf>
    <xf numFmtId="0" fontId="59" fillId="0" borderId="0" xfId="50" applyFont="1" applyBorder="1">
      <alignment vertical="center"/>
    </xf>
    <xf numFmtId="0" fontId="70" fillId="0" borderId="109" xfId="52" applyFont="1" applyBorder="1" applyAlignment="1" applyProtection="1">
      <alignment horizontal="center" vertical="center"/>
      <protection locked="0"/>
    </xf>
    <xf numFmtId="0" fontId="6" fillId="0" borderId="0" xfId="52">
      <alignment vertical="center"/>
    </xf>
    <xf numFmtId="0" fontId="67" fillId="0" borderId="117" xfId="50" applyFont="1" applyBorder="1">
      <alignment vertical="center"/>
    </xf>
    <xf numFmtId="0" fontId="14" fillId="0" borderId="11" xfId="0" applyFont="1" applyFill="1" applyBorder="1" applyAlignment="1">
      <alignment horizontal="center" vertical="center"/>
    </xf>
    <xf numFmtId="0" fontId="14" fillId="0" borderId="10" xfId="0" applyFont="1" applyFill="1" applyBorder="1" applyAlignment="1">
      <alignment horizontal="center" vertical="center"/>
    </xf>
    <xf numFmtId="0" fontId="5" fillId="0" borderId="0" xfId="53" applyAlignment="1">
      <alignment horizontal="left" vertical="center"/>
    </xf>
    <xf numFmtId="0" fontId="12" fillId="0" borderId="0" xfId="41" applyFont="1"/>
    <xf numFmtId="0" fontId="5" fillId="0" borderId="0" xfId="53" applyAlignment="1">
      <alignment vertical="center"/>
    </xf>
    <xf numFmtId="49" fontId="91" fillId="0" borderId="0" xfId="41" applyNumberFormat="1" applyFont="1" applyAlignment="1">
      <alignment horizontal="right" vertical="center"/>
    </xf>
    <xf numFmtId="0" fontId="89" fillId="0" borderId="0" xfId="53" applyFont="1" applyAlignment="1">
      <alignment vertical="center"/>
    </xf>
    <xf numFmtId="0" fontId="91" fillId="0" borderId="0" xfId="41" applyFont="1" applyAlignment="1">
      <alignment horizontal="center" vertical="center"/>
    </xf>
    <xf numFmtId="0" fontId="87" fillId="0" borderId="0" xfId="41" applyFont="1" applyAlignment="1">
      <alignment vertical="center"/>
    </xf>
    <xf numFmtId="0" fontId="87" fillId="0" borderId="108" xfId="41" applyFont="1" applyBorder="1" applyAlignment="1">
      <alignment vertical="center"/>
    </xf>
    <xf numFmtId="0" fontId="93" fillId="26" borderId="108" xfId="41" applyFont="1" applyFill="1" applyBorder="1" applyAlignment="1">
      <alignment vertical="center"/>
    </xf>
    <xf numFmtId="0" fontId="93" fillId="0" borderId="108" xfId="41" applyFont="1" applyBorder="1" applyAlignment="1">
      <alignment vertical="center"/>
    </xf>
    <xf numFmtId="0" fontId="5" fillId="0" borderId="0" xfId="53" applyBorder="1" applyAlignment="1">
      <alignment vertical="center"/>
    </xf>
    <xf numFmtId="0" fontId="95" fillId="0" borderId="0" xfId="53" applyFont="1" applyAlignment="1">
      <alignment horizontal="left" vertical="center"/>
    </xf>
    <xf numFmtId="0" fontId="12" fillId="0" borderId="0" xfId="41" applyFont="1" applyAlignment="1">
      <alignment vertical="center"/>
    </xf>
    <xf numFmtId="0" fontId="96" fillId="0" borderId="0" xfId="54" applyFont="1">
      <alignment vertical="center"/>
    </xf>
    <xf numFmtId="0" fontId="98" fillId="0" borderId="0" xfId="0" applyFont="1"/>
    <xf numFmtId="0" fontId="66" fillId="0" borderId="61" xfId="50" applyFont="1" applyBorder="1" applyAlignment="1">
      <alignment horizontal="center" vertical="center"/>
    </xf>
    <xf numFmtId="0" fontId="66" fillId="0" borderId="62" xfId="50" applyFont="1" applyBorder="1" applyAlignment="1">
      <alignment horizontal="center" vertical="center"/>
    </xf>
    <xf numFmtId="0" fontId="12" fillId="0" borderId="0" xfId="55" applyFont="1" applyAlignment="1">
      <alignment vertical="center"/>
    </xf>
    <xf numFmtId="0" fontId="0" fillId="0" borderId="0" xfId="55" applyFont="1" applyAlignment="1">
      <alignment horizontal="right" vertical="center"/>
    </xf>
    <xf numFmtId="0" fontId="12" fillId="0" borderId="0" xfId="41" applyAlignment="1">
      <alignment vertical="center"/>
    </xf>
    <xf numFmtId="0" fontId="103" fillId="0" borderId="0" xfId="55" applyFont="1" applyAlignment="1">
      <alignment horizontal="distributed" vertical="center"/>
    </xf>
    <xf numFmtId="0" fontId="12" fillId="0" borderId="0" xfId="55" applyFont="1" applyAlignment="1">
      <alignment horizontal="right" vertical="center"/>
    </xf>
    <xf numFmtId="0" fontId="12" fillId="0" borderId="0" xfId="55" applyFont="1"/>
    <xf numFmtId="0" fontId="106" fillId="0" borderId="0" xfId="55" applyFont="1" applyAlignment="1">
      <alignment horizontal="right" vertical="center"/>
    </xf>
    <xf numFmtId="0" fontId="12" fillId="27" borderId="0" xfId="55" applyFont="1" applyFill="1"/>
    <xf numFmtId="0" fontId="12" fillId="0" borderId="0" xfId="55" applyFont="1" applyAlignment="1">
      <alignment horizontal="distributed" vertical="center"/>
    </xf>
    <xf numFmtId="0" fontId="0" fillId="0" borderId="0" xfId="55" applyFont="1" applyAlignment="1">
      <alignment vertical="center"/>
    </xf>
    <xf numFmtId="0" fontId="12" fillId="0" borderId="0" xfId="55" applyFont="1" applyAlignment="1">
      <alignment horizontal="center" vertical="center" wrapText="1"/>
    </xf>
    <xf numFmtId="0" fontId="12" fillId="0" borderId="0" xfId="55" applyFont="1" applyAlignment="1">
      <alignment vertical="center" wrapText="1"/>
    </xf>
    <xf numFmtId="0" fontId="56" fillId="0" borderId="0" xfId="55" applyFont="1" applyAlignment="1">
      <alignment vertical="center" wrapText="1"/>
    </xf>
    <xf numFmtId="0" fontId="107" fillId="0" borderId="0" xfId="55" applyFont="1" applyAlignment="1">
      <alignment vertical="top" wrapText="1"/>
    </xf>
    <xf numFmtId="0" fontId="107" fillId="0" borderId="0" xfId="55" applyFont="1" applyAlignment="1">
      <alignment vertical="top"/>
    </xf>
    <xf numFmtId="0" fontId="56" fillId="0" borderId="0" xfId="55" applyFont="1" applyAlignment="1">
      <alignment horizontal="center" vertical="center"/>
    </xf>
    <xf numFmtId="0" fontId="56" fillId="0" borderId="0" xfId="55" applyFont="1" applyAlignment="1">
      <alignment vertical="top" wrapText="1"/>
    </xf>
    <xf numFmtId="0" fontId="108" fillId="0" borderId="0" xfId="55" applyFont="1" applyAlignment="1">
      <alignment vertical="center"/>
    </xf>
    <xf numFmtId="0" fontId="109" fillId="0" borderId="0" xfId="55" applyFont="1" applyAlignment="1">
      <alignment horizontal="center" vertical="center"/>
    </xf>
    <xf numFmtId="0" fontId="109" fillId="0" borderId="0" xfId="55" applyFont="1" applyAlignment="1">
      <alignment vertical="top" wrapText="1"/>
    </xf>
    <xf numFmtId="0" fontId="102" fillId="0" borderId="0" xfId="55" applyAlignment="1">
      <alignment vertical="center"/>
    </xf>
    <xf numFmtId="0" fontId="110" fillId="0" borderId="0" xfId="55" applyFont="1" applyAlignment="1">
      <alignment vertical="center"/>
    </xf>
    <xf numFmtId="0" fontId="102" fillId="0" borderId="0" xfId="55" applyAlignment="1">
      <alignment horizontal="center" vertical="center"/>
    </xf>
    <xf numFmtId="0" fontId="12" fillId="0" borderId="0" xfId="41" applyProtection="1">
      <protection locked="0"/>
    </xf>
    <xf numFmtId="0" fontId="12" fillId="0" borderId="0" xfId="41" applyAlignment="1" applyProtection="1">
      <alignment horizontal="right"/>
      <protection locked="0"/>
    </xf>
    <xf numFmtId="0" fontId="12" fillId="0" borderId="0" xfId="41" applyAlignment="1" applyProtection="1">
      <alignment horizontal="center"/>
      <protection locked="0"/>
    </xf>
    <xf numFmtId="0" fontId="12" fillId="0" borderId="0" xfId="41"/>
    <xf numFmtId="0" fontId="111" fillId="0" borderId="12" xfId="41" applyFont="1" applyBorder="1" applyProtection="1">
      <protection locked="0"/>
    </xf>
    <xf numFmtId="0" fontId="12" fillId="0" borderId="12" xfId="41" applyBorder="1" applyProtection="1">
      <protection locked="0"/>
    </xf>
    <xf numFmtId="0" fontId="12" fillId="0" borderId="12" xfId="41" applyBorder="1" applyAlignment="1" applyProtection="1">
      <alignment horizontal="center"/>
      <protection locked="0"/>
    </xf>
    <xf numFmtId="0" fontId="12" fillId="28" borderId="0" xfId="41" applyFill="1" applyProtection="1">
      <protection locked="0"/>
    </xf>
    <xf numFmtId="0" fontId="56" fillId="29" borderId="110" xfId="41" applyFont="1" applyFill="1" applyBorder="1" applyAlignment="1" applyProtection="1">
      <alignment horizontal="center" vertical="center" wrapText="1"/>
      <protection locked="0"/>
    </xf>
    <xf numFmtId="0" fontId="12" fillId="0" borderId="108" xfId="41" applyBorder="1" applyAlignment="1" applyProtection="1">
      <alignment horizontal="center" vertical="center"/>
      <protection locked="0"/>
    </xf>
    <xf numFmtId="0" fontId="12" fillId="0" borderId="108" xfId="41" applyBorder="1" applyAlignment="1" applyProtection="1">
      <alignment horizontal="center" vertical="center" wrapText="1"/>
      <protection locked="0"/>
    </xf>
    <xf numFmtId="0" fontId="12" fillId="0" borderId="0" xfId="41" applyAlignment="1">
      <alignment horizontal="center"/>
    </xf>
    <xf numFmtId="0" fontId="12" fillId="0" borderId="0" xfId="41" applyAlignment="1" applyProtection="1">
      <alignment horizontal="left" vertical="center"/>
      <protection locked="0"/>
    </xf>
    <xf numFmtId="0" fontId="109" fillId="0" borderId="0" xfId="55" applyFont="1" applyAlignment="1">
      <alignment horizontal="left" vertical="center" wrapText="1"/>
    </xf>
    <xf numFmtId="0" fontId="12" fillId="27" borderId="0" xfId="55" applyFont="1" applyFill="1" applyAlignment="1">
      <alignment vertical="center"/>
    </xf>
    <xf numFmtId="0" fontId="12" fillId="0" borderId="0" xfId="55" applyFont="1" applyAlignment="1">
      <alignment horizontal="center" vertical="center"/>
    </xf>
    <xf numFmtId="0" fontId="70" fillId="0" borderId="101" xfId="50" applyFont="1" applyFill="1" applyBorder="1" applyAlignment="1" applyProtection="1">
      <alignment horizontal="center" vertical="center"/>
      <protection locked="0"/>
    </xf>
    <xf numFmtId="0" fontId="20" fillId="0" borderId="0" xfId="41" applyFont="1" applyAlignment="1" applyProtection="1">
      <alignment horizontal="left" vertical="center"/>
      <protection locked="0"/>
    </xf>
    <xf numFmtId="0" fontId="20" fillId="0" borderId="12" xfId="41" applyFont="1" applyBorder="1" applyAlignment="1" applyProtection="1">
      <alignment horizontal="left" vertical="center"/>
      <protection locked="0"/>
    </xf>
    <xf numFmtId="0" fontId="12" fillId="0" borderId="12" xfId="41" applyBorder="1" applyAlignment="1" applyProtection="1">
      <alignment vertical="center"/>
      <protection locked="0"/>
    </xf>
    <xf numFmtId="0" fontId="12" fillId="0" borderId="108" xfId="41" applyBorder="1" applyAlignment="1">
      <alignment horizontal="center" vertical="center" wrapText="1"/>
    </xf>
    <xf numFmtId="0" fontId="12" fillId="0" borderId="108" xfId="41" applyBorder="1" applyAlignment="1" applyProtection="1">
      <alignment horizontal="left" vertical="center" wrapText="1"/>
      <protection locked="0"/>
    </xf>
    <xf numFmtId="0" fontId="12" fillId="0" borderId="0" xfId="41" applyAlignment="1">
      <alignment horizontal="left"/>
    </xf>
    <xf numFmtId="0" fontId="12" fillId="0" borderId="0" xfId="56" applyProtection="1">
      <alignment vertical="center"/>
      <protection hidden="1"/>
    </xf>
    <xf numFmtId="0" fontId="21" fillId="0" borderId="0" xfId="56" applyFont="1" applyProtection="1">
      <alignment vertical="center"/>
      <protection hidden="1"/>
    </xf>
    <xf numFmtId="0" fontId="21" fillId="0" borderId="0" xfId="56" applyFont="1" applyAlignment="1" applyProtection="1">
      <alignment horizontal="center" vertical="center"/>
      <protection hidden="1"/>
    </xf>
    <xf numFmtId="177" fontId="21" fillId="31" borderId="38" xfId="56" applyNumberFormat="1" applyFont="1" applyFill="1" applyBorder="1" applyAlignment="1">
      <alignment horizontal="center" vertical="center"/>
    </xf>
    <xf numFmtId="177" fontId="21" fillId="31" borderId="38" xfId="56" quotePrefix="1" applyNumberFormat="1" applyFont="1" applyFill="1" applyBorder="1" applyAlignment="1">
      <alignment horizontal="center" vertical="center"/>
    </xf>
    <xf numFmtId="0" fontId="21" fillId="0" borderId="112" xfId="56" applyFont="1" applyBorder="1" applyAlignment="1" applyProtection="1">
      <alignment horizontal="center" vertical="center" textRotation="255" wrapText="1"/>
      <protection hidden="1"/>
    </xf>
    <xf numFmtId="0" fontId="21" fillId="0" borderId="0" xfId="56" applyFont="1" applyAlignment="1" applyProtection="1">
      <alignment horizontal="center" vertical="center" textRotation="255" wrapText="1"/>
      <protection hidden="1"/>
    </xf>
    <xf numFmtId="0" fontId="21" fillId="0" borderId="112" xfId="56" applyFont="1" applyBorder="1" applyAlignment="1" applyProtection="1">
      <alignment horizontal="distributed" vertical="center"/>
      <protection hidden="1"/>
    </xf>
    <xf numFmtId="0" fontId="21" fillId="0" borderId="0" xfId="56" applyFont="1" applyAlignment="1" applyProtection="1">
      <alignment horizontal="distributed" vertical="center"/>
      <protection hidden="1"/>
    </xf>
    <xf numFmtId="49" fontId="21" fillId="30" borderId="146" xfId="56" applyNumberFormat="1" applyFont="1" applyFill="1" applyBorder="1" applyAlignment="1" applyProtection="1">
      <alignment horizontal="center" vertical="center"/>
      <protection hidden="1"/>
    </xf>
    <xf numFmtId="0" fontId="21" fillId="0" borderId="0" xfId="56" applyFont="1" applyAlignment="1" applyProtection="1">
      <alignment horizontal="center" vertical="center" textRotation="255"/>
      <protection hidden="1"/>
    </xf>
    <xf numFmtId="0" fontId="21" fillId="0" borderId="0" xfId="56" applyFont="1" applyAlignment="1" applyProtection="1">
      <alignment horizontal="center" vertical="center" textRotation="255" shrinkToFit="1"/>
      <protection hidden="1"/>
    </xf>
    <xf numFmtId="0" fontId="21" fillId="0" borderId="0" xfId="56" applyFont="1" applyAlignment="1" applyProtection="1">
      <alignment horizontal="left" vertical="center"/>
      <protection locked="0"/>
    </xf>
    <xf numFmtId="0" fontId="21" fillId="0" borderId="100" xfId="56" applyFont="1" applyBorder="1" applyProtection="1">
      <alignment vertical="center"/>
      <protection hidden="1"/>
    </xf>
    <xf numFmtId="0" fontId="21" fillId="0" borderId="93" xfId="56" applyFont="1" applyBorder="1" applyProtection="1">
      <alignment vertical="center"/>
      <protection hidden="1"/>
    </xf>
    <xf numFmtId="0" fontId="21" fillId="0" borderId="94" xfId="56" applyFont="1" applyBorder="1" applyProtection="1">
      <alignment vertical="center"/>
      <protection hidden="1"/>
    </xf>
    <xf numFmtId="0" fontId="21" fillId="0" borderId="10" xfId="56" applyFont="1" applyBorder="1" applyProtection="1">
      <alignment vertical="center"/>
      <protection hidden="1"/>
    </xf>
    <xf numFmtId="0" fontId="21" fillId="0" borderId="13" xfId="56" applyFont="1" applyBorder="1" applyProtection="1">
      <alignment vertical="center"/>
      <protection hidden="1"/>
    </xf>
    <xf numFmtId="0" fontId="21" fillId="0" borderId="0" xfId="56" applyFont="1" applyAlignment="1" applyProtection="1">
      <alignment horizontal="center" vertical="center" wrapText="1"/>
      <protection hidden="1"/>
    </xf>
    <xf numFmtId="0" fontId="12" fillId="0" borderId="0" xfId="56" applyAlignment="1" applyProtection="1">
      <alignment horizontal="center" vertical="center"/>
      <protection hidden="1"/>
    </xf>
    <xf numFmtId="0" fontId="21" fillId="26" borderId="0" xfId="56" applyFont="1" applyFill="1" applyAlignment="1" applyProtection="1">
      <alignment horizontal="left" vertical="center" textRotation="255"/>
      <protection hidden="1"/>
    </xf>
    <xf numFmtId="0" fontId="21" fillId="26" borderId="0" xfId="56" applyFont="1" applyFill="1" applyAlignment="1" applyProtection="1">
      <alignment horizontal="left" vertical="center"/>
      <protection hidden="1"/>
    </xf>
    <xf numFmtId="0" fontId="21" fillId="0" borderId="0" xfId="56" applyFont="1" applyAlignment="1" applyProtection="1">
      <alignment horizontal="left" vertical="center"/>
      <protection hidden="1"/>
    </xf>
    <xf numFmtId="0" fontId="21" fillId="0" borderId="0" xfId="56" applyFont="1" applyAlignment="1" applyProtection="1">
      <alignment horizontal="left" vertical="center" textRotation="255"/>
      <protection hidden="1"/>
    </xf>
    <xf numFmtId="0" fontId="21" fillId="0" borderId="13" xfId="56" applyFont="1" applyBorder="1" applyAlignment="1" applyProtection="1">
      <alignment horizontal="center" vertical="center"/>
      <protection hidden="1"/>
    </xf>
    <xf numFmtId="0" fontId="21" fillId="0" borderId="0" xfId="56" applyFont="1" applyAlignment="1" applyProtection="1">
      <alignment horizontal="left"/>
      <protection hidden="1"/>
    </xf>
    <xf numFmtId="0" fontId="12" fillId="0" borderId="12" xfId="56" applyBorder="1" applyProtection="1">
      <alignment vertical="center"/>
      <protection hidden="1"/>
    </xf>
    <xf numFmtId="0" fontId="12" fillId="0" borderId="14" xfId="56" applyBorder="1" applyProtection="1">
      <alignment vertical="center"/>
      <protection hidden="1"/>
    </xf>
    <xf numFmtId="0" fontId="117" fillId="0" borderId="0" xfId="56" applyFont="1" applyProtection="1">
      <alignment vertical="center"/>
      <protection hidden="1"/>
    </xf>
    <xf numFmtId="0" fontId="118" fillId="0" borderId="0" xfId="56" applyFont="1" applyProtection="1">
      <alignment vertical="center"/>
      <protection hidden="1"/>
    </xf>
    <xf numFmtId="0" fontId="12" fillId="26" borderId="0" xfId="56" applyFill="1" applyProtection="1">
      <alignment vertical="center"/>
      <protection hidden="1"/>
    </xf>
    <xf numFmtId="0" fontId="120" fillId="0" borderId="0" xfId="56" applyFont="1" applyProtection="1">
      <alignment vertical="center"/>
      <protection hidden="1"/>
    </xf>
    <xf numFmtId="0" fontId="120" fillId="26" borderId="0" xfId="56" applyFont="1" applyFill="1" applyProtection="1">
      <alignment vertical="center"/>
      <protection hidden="1"/>
    </xf>
    <xf numFmtId="0" fontId="121" fillId="0" borderId="0" xfId="56" applyFont="1" applyProtection="1">
      <alignment vertical="center"/>
      <protection hidden="1"/>
    </xf>
    <xf numFmtId="0" fontId="12" fillId="0" borderId="0" xfId="56" applyAlignment="1" applyProtection="1">
      <protection hidden="1"/>
    </xf>
    <xf numFmtId="0" fontId="123" fillId="0" borderId="0" xfId="57" applyFont="1" applyAlignment="1">
      <alignment horizontal="left" vertical="center"/>
    </xf>
    <xf numFmtId="0" fontId="16" fillId="0" borderId="0" xfId="57" applyFont="1" applyAlignment="1">
      <alignment vertical="center" textRotation="255" shrinkToFit="1"/>
    </xf>
    <xf numFmtId="0" fontId="14" fillId="0" borderId="0" xfId="57" applyFont="1" applyAlignment="1">
      <alignment horizontal="left" vertical="center"/>
    </xf>
    <xf numFmtId="0" fontId="17" fillId="0" borderId="0" xfId="57" applyFont="1" applyAlignment="1">
      <alignment horizontal="left" vertical="center"/>
    </xf>
    <xf numFmtId="0" fontId="17" fillId="0" borderId="0" xfId="57" applyFont="1">
      <alignment vertical="center"/>
    </xf>
    <xf numFmtId="0" fontId="124" fillId="0" borderId="0" xfId="54" applyFont="1">
      <alignment vertical="center"/>
    </xf>
    <xf numFmtId="0" fontId="17" fillId="0" borderId="0" xfId="57" applyFont="1" applyAlignment="1">
      <alignment horizontal="right" vertical="center"/>
    </xf>
    <xf numFmtId="0" fontId="16" fillId="0" borderId="0" xfId="57" applyFont="1">
      <alignment vertical="center"/>
    </xf>
    <xf numFmtId="0" fontId="17" fillId="0" borderId="0" xfId="57" applyFont="1" applyAlignment="1">
      <alignment horizontal="center" vertical="center"/>
    </xf>
    <xf numFmtId="0" fontId="78" fillId="0" borderId="0" xfId="54" applyFont="1">
      <alignment vertical="center"/>
    </xf>
    <xf numFmtId="0" fontId="76" fillId="0" borderId="0" xfId="54" applyFont="1">
      <alignment vertical="center"/>
    </xf>
    <xf numFmtId="0" fontId="76" fillId="0" borderId="0" xfId="54" applyFont="1" applyAlignment="1">
      <alignment horizontal="right" vertical="center"/>
    </xf>
    <xf numFmtId="0" fontId="76" fillId="29" borderId="108" xfId="54" applyFont="1" applyFill="1" applyBorder="1">
      <alignment vertical="center"/>
    </xf>
    <xf numFmtId="0" fontId="19" fillId="0" borderId="0" xfId="57" applyFont="1" applyAlignment="1">
      <alignment horizontal="center" vertical="center"/>
    </xf>
    <xf numFmtId="180" fontId="19" fillId="0" borderId="108" xfId="57" applyNumberFormat="1" applyFont="1" applyBorder="1">
      <alignment vertical="center"/>
    </xf>
    <xf numFmtId="181" fontId="19" fillId="0" borderId="108" xfId="57" applyNumberFormat="1" applyFont="1" applyBorder="1">
      <alignment vertical="center"/>
    </xf>
    <xf numFmtId="0" fontId="17" fillId="0" borderId="108" xfId="57" applyFont="1" applyBorder="1">
      <alignment vertical="center"/>
    </xf>
    <xf numFmtId="0" fontId="19" fillId="33" borderId="108" xfId="57" applyFont="1" applyFill="1" applyBorder="1" applyAlignment="1">
      <alignment horizontal="left" vertical="center"/>
    </xf>
    <xf numFmtId="0" fontId="19" fillId="33" borderId="110" xfId="57" applyFont="1" applyFill="1" applyBorder="1" applyAlignment="1">
      <alignment horizontal="center" vertical="center"/>
    </xf>
    <xf numFmtId="0" fontId="19" fillId="34" borderId="108" xfId="57" applyFont="1" applyFill="1" applyBorder="1">
      <alignment vertical="center"/>
    </xf>
    <xf numFmtId="0" fontId="19" fillId="34" borderId="110" xfId="57" applyFont="1" applyFill="1" applyBorder="1">
      <alignment vertical="center"/>
    </xf>
    <xf numFmtId="0" fontId="19" fillId="25" borderId="108" xfId="57" applyFont="1" applyFill="1" applyBorder="1" applyAlignment="1">
      <alignment horizontal="right" vertical="center"/>
    </xf>
    <xf numFmtId="0" fontId="19" fillId="0" borderId="156" xfId="57" applyFont="1" applyBorder="1" applyAlignment="1">
      <alignment horizontal="right" vertical="center"/>
    </xf>
    <xf numFmtId="176" fontId="19" fillId="0" borderId="156" xfId="57" applyNumberFormat="1" applyFont="1" applyBorder="1" applyAlignment="1">
      <alignment horizontal="right" vertical="center"/>
    </xf>
    <xf numFmtId="0" fontId="19" fillId="0" borderId="111" xfId="57" applyFont="1" applyBorder="1" applyAlignment="1">
      <alignment horizontal="right" vertical="center"/>
    </xf>
    <xf numFmtId="176" fontId="19" fillId="0" borderId="108" xfId="57" applyNumberFormat="1" applyFont="1" applyBorder="1" applyAlignment="1">
      <alignment horizontal="right" vertical="center"/>
    </xf>
    <xf numFmtId="0" fontId="19" fillId="0" borderId="108" xfId="57" applyFont="1" applyBorder="1" applyAlignment="1">
      <alignment horizontal="right" vertical="center"/>
    </xf>
    <xf numFmtId="0" fontId="19" fillId="25" borderId="67" xfId="57" applyFont="1" applyFill="1" applyBorder="1" applyAlignment="1">
      <alignment horizontal="right" vertical="center"/>
    </xf>
    <xf numFmtId="0" fontId="19" fillId="0" borderId="0" xfId="57" applyFont="1">
      <alignment vertical="center"/>
    </xf>
    <xf numFmtId="0" fontId="19" fillId="0" borderId="0" xfId="57" applyFont="1" applyAlignment="1">
      <alignment horizontal="left" vertical="center"/>
    </xf>
    <xf numFmtId="0" fontId="94" fillId="0" borderId="0" xfId="54">
      <alignment vertical="center"/>
    </xf>
    <xf numFmtId="0" fontId="23" fillId="0" borderId="0" xfId="57" applyFont="1">
      <alignment vertical="center"/>
    </xf>
    <xf numFmtId="0" fontId="17" fillId="0" borderId="12" xfId="57" applyFont="1" applyBorder="1">
      <alignment vertical="center"/>
    </xf>
    <xf numFmtId="0" fontId="129" fillId="0" borderId="0" xfId="57" applyFont="1">
      <alignment vertical="center"/>
    </xf>
    <xf numFmtId="182" fontId="19" fillId="0" borderId="108" xfId="57" applyNumberFormat="1" applyFont="1" applyBorder="1" applyAlignment="1">
      <alignment horizontal="center" vertical="center"/>
    </xf>
    <xf numFmtId="0" fontId="19" fillId="25" borderId="108" xfId="57" applyFont="1" applyFill="1" applyBorder="1" applyAlignment="1">
      <alignment horizontal="center" vertical="center"/>
    </xf>
    <xf numFmtId="0" fontId="19" fillId="0" borderId="111" xfId="57" applyFont="1" applyBorder="1" applyAlignment="1">
      <alignment horizontal="center" vertical="center"/>
    </xf>
    <xf numFmtId="0" fontId="23" fillId="0" borderId="108" xfId="57" applyFont="1" applyBorder="1" applyAlignment="1">
      <alignment horizontal="center" vertical="center"/>
    </xf>
    <xf numFmtId="0" fontId="19" fillId="0" borderId="108" xfId="57" applyFont="1" applyBorder="1" applyAlignment="1">
      <alignment horizontal="center" vertical="center"/>
    </xf>
    <xf numFmtId="0" fontId="23" fillId="0" borderId="111" xfId="57" applyFont="1" applyBorder="1" applyAlignment="1">
      <alignment horizontal="center" vertical="center"/>
    </xf>
    <xf numFmtId="0" fontId="19" fillId="0" borderId="93" xfId="57" applyFont="1" applyBorder="1">
      <alignment vertical="center"/>
    </xf>
    <xf numFmtId="0" fontId="129" fillId="0" borderId="93" xfId="57" applyFont="1" applyBorder="1">
      <alignment vertical="center"/>
    </xf>
    <xf numFmtId="0" fontId="19" fillId="0" borderId="93" xfId="57" applyFont="1" applyBorder="1" applyAlignment="1">
      <alignment vertical="center" wrapText="1"/>
    </xf>
    <xf numFmtId="0" fontId="19" fillId="0" borderId="0" xfId="57" applyFont="1" applyAlignment="1">
      <alignment vertical="center" wrapText="1"/>
    </xf>
    <xf numFmtId="0" fontId="19" fillId="0" borderId="0" xfId="57" applyFont="1" applyAlignment="1">
      <alignment horizontal="center" vertical="center" wrapText="1"/>
    </xf>
    <xf numFmtId="0" fontId="19" fillId="0" borderId="110" xfId="58" applyFont="1" applyBorder="1" applyAlignment="1">
      <alignment horizontal="center" vertical="center"/>
    </xf>
    <xf numFmtId="0" fontId="19" fillId="0" borderId="108" xfId="58" applyFont="1" applyBorder="1" applyAlignment="1">
      <alignment horizontal="center" vertical="center"/>
    </xf>
    <xf numFmtId="0" fontId="19" fillId="0" borderId="0" xfId="58" applyFont="1" applyAlignment="1">
      <alignment horizontal="center" vertical="center"/>
    </xf>
    <xf numFmtId="0" fontId="19" fillId="0" borderId="108" xfId="57" applyFont="1" applyBorder="1" applyAlignment="1">
      <alignment horizontal="center" vertical="center" wrapText="1"/>
    </xf>
    <xf numFmtId="0" fontId="19" fillId="35" borderId="108" xfId="58" applyFont="1" applyFill="1" applyBorder="1" applyAlignment="1">
      <alignment horizontal="center" vertical="center"/>
    </xf>
    <xf numFmtId="0" fontId="131" fillId="0" borderId="0" xfId="58" applyFont="1" applyAlignment="1">
      <alignment horizontal="center" vertical="center"/>
    </xf>
    <xf numFmtId="0" fontId="17" fillId="0" borderId="0" xfId="58" applyFont="1" applyAlignment="1">
      <alignment horizontal="center" vertical="center"/>
    </xf>
    <xf numFmtId="0" fontId="132" fillId="0" borderId="0" xfId="57" applyFont="1" applyAlignment="1">
      <alignment horizontal="center" vertical="center"/>
    </xf>
    <xf numFmtId="0" fontId="132" fillId="0" borderId="0" xfId="58" applyFont="1" applyAlignment="1">
      <alignment horizontal="center" vertical="center"/>
    </xf>
    <xf numFmtId="0" fontId="132" fillId="0" borderId="0" xfId="57" applyFont="1">
      <alignment vertical="center"/>
    </xf>
    <xf numFmtId="0" fontId="131" fillId="0" borderId="0" xfId="57" applyFont="1">
      <alignment vertical="center"/>
    </xf>
    <xf numFmtId="0" fontId="131" fillId="0" borderId="0" xfId="57" applyFont="1" applyAlignment="1">
      <alignment horizontal="center" vertical="center"/>
    </xf>
    <xf numFmtId="0" fontId="19" fillId="0" borderId="0" xfId="57" applyFont="1" applyAlignment="1">
      <alignment vertical="center" textRotation="255" shrinkToFit="1"/>
    </xf>
    <xf numFmtId="0" fontId="19" fillId="0" borderId="108" xfId="57" applyFont="1" applyBorder="1" applyAlignment="1">
      <alignment vertical="center" textRotation="255" shrinkToFit="1"/>
    </xf>
    <xf numFmtId="0" fontId="19" fillId="0" borderId="93" xfId="57" applyFont="1" applyBorder="1" applyAlignment="1">
      <alignment horizontal="center" vertical="center"/>
    </xf>
    <xf numFmtId="0" fontId="16" fillId="0" borderId="0" xfId="57" applyFont="1" applyAlignment="1">
      <alignment horizontal="center" vertical="center"/>
    </xf>
    <xf numFmtId="183" fontId="19" fillId="0" borderId="108" xfId="57" applyNumberFormat="1" applyFont="1" applyBorder="1" applyAlignment="1">
      <alignment horizontal="center" vertical="center"/>
    </xf>
    <xf numFmtId="0" fontId="19" fillId="0" borderId="110" xfId="57" applyFont="1" applyBorder="1" applyAlignment="1">
      <alignment horizontal="left" vertical="center"/>
    </xf>
    <xf numFmtId="0" fontId="130" fillId="0" borderId="112" xfId="57" applyFont="1" applyBorder="1" applyAlignment="1">
      <alignment horizontal="left" vertical="center"/>
    </xf>
    <xf numFmtId="0" fontId="19" fillId="0" borderId="111" xfId="57" applyFont="1" applyBorder="1" applyAlignment="1">
      <alignment horizontal="left" vertical="center"/>
    </xf>
    <xf numFmtId="176" fontId="19" fillId="0" borderId="108" xfId="57" applyNumberFormat="1" applyFont="1" applyBorder="1">
      <alignment vertical="center"/>
    </xf>
    <xf numFmtId="176" fontId="19" fillId="0" borderId="157" xfId="57" applyNumberFormat="1" applyFont="1" applyBorder="1">
      <alignment vertical="center"/>
    </xf>
    <xf numFmtId="0" fontId="17" fillId="26" borderId="0" xfId="54" applyFont="1" applyFill="1">
      <alignment vertical="center"/>
    </xf>
    <xf numFmtId="0" fontId="17" fillId="26" borderId="0" xfId="54" applyFont="1" applyFill="1" applyAlignment="1">
      <alignment horizontal="right" vertical="center"/>
    </xf>
    <xf numFmtId="0" fontId="17" fillId="26" borderId="0" xfId="57" applyFont="1" applyFill="1" applyAlignment="1">
      <alignment horizontal="right" vertical="center"/>
    </xf>
    <xf numFmtId="0" fontId="14" fillId="0" borderId="0" xfId="54" applyFont="1">
      <alignment vertical="center"/>
    </xf>
    <xf numFmtId="0" fontId="17" fillId="0" borderId="0" xfId="54" applyFont="1" applyAlignment="1">
      <alignment horizontal="right" vertical="center"/>
    </xf>
    <xf numFmtId="0" fontId="76" fillId="29" borderId="67" xfId="54" applyFont="1" applyFill="1" applyBorder="1">
      <alignment vertical="center"/>
    </xf>
    <xf numFmtId="0" fontId="17" fillId="29" borderId="108" xfId="54" applyFont="1" applyFill="1" applyBorder="1">
      <alignment vertical="center"/>
    </xf>
    <xf numFmtId="0" fontId="17" fillId="0" borderId="0" xfId="54" applyFont="1">
      <alignment vertical="center"/>
    </xf>
    <xf numFmtId="49" fontId="136" fillId="0" borderId="93" xfId="59" applyNumberFormat="1" applyFont="1" applyBorder="1" applyAlignment="1">
      <alignment vertical="center" wrapText="1"/>
    </xf>
    <xf numFmtId="0" fontId="19" fillId="33" borderId="67" xfId="57" applyFont="1" applyFill="1" applyBorder="1" applyAlignment="1">
      <alignment horizontal="left" vertical="center"/>
    </xf>
    <xf numFmtId="0" fontId="19" fillId="0" borderId="108" xfId="57" applyFont="1" applyBorder="1">
      <alignment vertical="center"/>
    </xf>
    <xf numFmtId="0" fontId="19" fillId="0" borderId="11" xfId="57" applyFont="1" applyBorder="1" applyAlignment="1">
      <alignment vertical="center" wrapText="1"/>
    </xf>
    <xf numFmtId="0" fontId="137" fillId="0" borderId="0" xfId="54" applyFont="1">
      <alignment vertical="center"/>
    </xf>
    <xf numFmtId="0" fontId="138" fillId="0" borderId="0" xfId="57" applyFont="1">
      <alignment vertical="center"/>
    </xf>
    <xf numFmtId="0" fontId="19" fillId="0" borderId="67" xfId="57" applyFont="1" applyBorder="1" applyAlignment="1">
      <alignment vertical="center" wrapText="1"/>
    </xf>
    <xf numFmtId="0" fontId="19" fillId="0" borderId="112" xfId="57" applyFont="1" applyBorder="1" applyAlignment="1">
      <alignment horizontal="left" vertical="center"/>
    </xf>
    <xf numFmtId="176" fontId="19" fillId="0" borderId="108" xfId="57" applyNumberFormat="1" applyFont="1" applyBorder="1" applyAlignment="1">
      <alignment horizontal="center" vertical="center"/>
    </xf>
    <xf numFmtId="0" fontId="19" fillId="0" borderId="0" xfId="57" applyFont="1" applyAlignment="1">
      <alignment horizontal="right" vertical="center"/>
    </xf>
    <xf numFmtId="0" fontId="14" fillId="0" borderId="0" xfId="59" applyFont="1"/>
    <xf numFmtId="0" fontId="139" fillId="0" borderId="0" xfId="59" applyFont="1"/>
    <xf numFmtId="0" fontId="15" fillId="0" borderId="0" xfId="59" applyFont="1"/>
    <xf numFmtId="0" fontId="140" fillId="0" borderId="0" xfId="59" applyFont="1" applyAlignment="1">
      <alignment horizontal="center"/>
    </xf>
    <xf numFmtId="0" fontId="14" fillId="0" borderId="108" xfId="59" applyFont="1" applyBorder="1" applyAlignment="1">
      <alignment horizontal="distributed" vertical="center" indent="1"/>
    </xf>
    <xf numFmtId="0" fontId="140" fillId="0" borderId="108" xfId="59" applyFont="1" applyBorder="1" applyAlignment="1">
      <alignment horizontal="center"/>
    </xf>
    <xf numFmtId="0" fontId="17" fillId="0" borderId="108" xfId="59" applyFont="1" applyBorder="1" applyAlignment="1">
      <alignment horizontal="distributed" vertical="center" indent="1"/>
    </xf>
    <xf numFmtId="0" fontId="14" fillId="0" borderId="13" xfId="59" applyFont="1" applyBorder="1"/>
    <xf numFmtId="0" fontId="14" fillId="0" borderId="11" xfId="59" applyFont="1" applyBorder="1"/>
    <xf numFmtId="0" fontId="14" fillId="0" borderId="14" xfId="59" applyFont="1" applyBorder="1"/>
    <xf numFmtId="0" fontId="16" fillId="0" borderId="0" xfId="59" applyFont="1"/>
    <xf numFmtId="0" fontId="16" fillId="0" borderId="0" xfId="59" applyFont="1" applyAlignment="1">
      <alignment horizontal="center"/>
    </xf>
    <xf numFmtId="0" fontId="16" fillId="0" borderId="108" xfId="59" applyFont="1" applyBorder="1" applyAlignment="1">
      <alignment horizontal="left"/>
    </xf>
    <xf numFmtId="0" fontId="16" fillId="0" borderId="100" xfId="59" applyFont="1" applyBorder="1"/>
    <xf numFmtId="0" fontId="16" fillId="0" borderId="93" xfId="59" applyFont="1" applyBorder="1"/>
    <xf numFmtId="0" fontId="16" fillId="0" borderId="94" xfId="59" applyFont="1" applyBorder="1"/>
    <xf numFmtId="0" fontId="16" fillId="0" borderId="10" xfId="59" applyFont="1" applyBorder="1"/>
    <xf numFmtId="0" fontId="16" fillId="0" borderId="13" xfId="59" applyFont="1" applyBorder="1"/>
    <xf numFmtId="0" fontId="16" fillId="0" borderId="0" xfId="59" applyFont="1" applyAlignment="1">
      <alignment vertical="center"/>
    </xf>
    <xf numFmtId="0" fontId="16" fillId="0" borderId="13" xfId="59" applyFont="1" applyBorder="1" applyAlignment="1">
      <alignment horizontal="center"/>
    </xf>
    <xf numFmtId="0" fontId="143" fillId="26" borderId="0" xfId="60" applyFont="1" applyFill="1" applyAlignment="1">
      <alignment horizontal="left" vertical="center"/>
    </xf>
    <xf numFmtId="0" fontId="144" fillId="26" borderId="0" xfId="60" applyFont="1" applyFill="1" applyAlignment="1">
      <alignment horizontal="left" vertical="top"/>
    </xf>
    <xf numFmtId="0" fontId="146" fillId="26" borderId="0" xfId="60" applyFont="1" applyFill="1" applyAlignment="1">
      <alignment horizontal="center" vertical="center"/>
    </xf>
    <xf numFmtId="0" fontId="143" fillId="26" borderId="0" xfId="60" applyFont="1" applyFill="1" applyAlignment="1">
      <alignment vertical="center"/>
    </xf>
    <xf numFmtId="0" fontId="143" fillId="26" borderId="0" xfId="60" applyFont="1" applyFill="1" applyAlignment="1">
      <alignment horizontal="right" vertical="center"/>
    </xf>
    <xf numFmtId="0" fontId="143" fillId="26" borderId="0" xfId="60" applyFont="1" applyFill="1" applyAlignment="1">
      <alignment horizontal="center" vertical="center"/>
    </xf>
    <xf numFmtId="0" fontId="147" fillId="26" borderId="0" xfId="60" applyFont="1" applyFill="1"/>
    <xf numFmtId="0" fontId="144" fillId="26" borderId="0" xfId="60" applyFont="1" applyFill="1" applyAlignment="1">
      <alignment horizontal="left"/>
    </xf>
    <xf numFmtId="0" fontId="145" fillId="26" borderId="0" xfId="60" applyFont="1" applyFill="1" applyAlignment="1">
      <alignment horizontal="right" vertical="top"/>
    </xf>
    <xf numFmtId="0" fontId="144" fillId="26" borderId="12" xfId="60" applyFont="1" applyFill="1" applyBorder="1"/>
    <xf numFmtId="0" fontId="143" fillId="26" borderId="0" xfId="60" applyFont="1" applyFill="1" applyAlignment="1">
      <alignment horizontal="center" vertical="top"/>
    </xf>
    <xf numFmtId="0" fontId="97" fillId="26" borderId="0" xfId="60" applyFont="1" applyFill="1" applyAlignment="1">
      <alignment vertical="top"/>
    </xf>
    <xf numFmtId="0" fontId="97" fillId="26" borderId="0" xfId="60" applyFont="1" applyFill="1" applyAlignment="1">
      <alignment vertical="top" wrapText="1"/>
    </xf>
    <xf numFmtId="0" fontId="148" fillId="26" borderId="0" xfId="60" applyFont="1" applyFill="1" applyAlignment="1">
      <alignment horizontal="left" vertical="top"/>
    </xf>
    <xf numFmtId="0" fontId="144" fillId="26" borderId="108" xfId="60" applyFont="1" applyFill="1" applyBorder="1" applyAlignment="1">
      <alignment horizontal="center" vertical="center"/>
    </xf>
    <xf numFmtId="0" fontId="144" fillId="0" borderId="0" xfId="60" applyFont="1" applyAlignment="1">
      <alignment horizontal="left" vertical="top"/>
    </xf>
    <xf numFmtId="0" fontId="144" fillId="26" borderId="0" xfId="60" applyFont="1" applyFill="1" applyAlignment="1">
      <alignment horizontal="left" vertical="center"/>
    </xf>
    <xf numFmtId="0" fontId="150" fillId="0" borderId="0" xfId="61" applyFont="1"/>
    <xf numFmtId="0" fontId="152" fillId="0" borderId="0" xfId="61" applyFont="1" applyAlignment="1">
      <alignment wrapText="1"/>
    </xf>
    <xf numFmtId="0" fontId="96" fillId="0" borderId="0" xfId="61" applyFont="1"/>
    <xf numFmtId="0" fontId="96" fillId="0" borderId="0" xfId="61" applyFont="1" applyAlignment="1">
      <alignment wrapText="1"/>
    </xf>
    <xf numFmtId="0" fontId="149" fillId="0" borderId="0" xfId="61"/>
    <xf numFmtId="0" fontId="153" fillId="0" borderId="0" xfId="61" applyFont="1" applyAlignment="1">
      <alignment wrapText="1"/>
    </xf>
    <xf numFmtId="0" fontId="152" fillId="0" borderId="0" xfId="61" applyFont="1" applyAlignment="1">
      <alignment vertical="top"/>
    </xf>
    <xf numFmtId="0" fontId="152" fillId="0" borderId="0" xfId="61" applyFont="1" applyAlignment="1">
      <alignment vertical="top" wrapText="1"/>
    </xf>
    <xf numFmtId="0" fontId="152" fillId="0" borderId="0" xfId="61" applyFont="1"/>
    <xf numFmtId="0" fontId="153" fillId="0" borderId="0" xfId="61" applyFont="1"/>
    <xf numFmtId="0" fontId="66" fillId="0" borderId="110" xfId="50" applyFont="1" applyBorder="1" applyAlignment="1">
      <alignment horizontal="center" vertical="center" wrapText="1"/>
    </xf>
    <xf numFmtId="0" fontId="12" fillId="0" borderId="0" xfId="62" applyAlignment="1">
      <alignment horizontal="left"/>
    </xf>
    <xf numFmtId="0" fontId="12" fillId="0" borderId="0" xfId="62" applyAlignment="1">
      <alignment horizontal="center" vertical="center"/>
    </xf>
    <xf numFmtId="0" fontId="21" fillId="0" borderId="0" xfId="62" applyFont="1" applyAlignment="1">
      <alignment horizontal="left"/>
    </xf>
    <xf numFmtId="0" fontId="66" fillId="0" borderId="107" xfId="50" applyFont="1" applyBorder="1" applyAlignment="1">
      <alignment horizontal="center" vertical="center" wrapText="1"/>
    </xf>
    <xf numFmtId="0" fontId="17" fillId="0" borderId="10" xfId="59" applyFont="1" applyBorder="1" applyAlignment="1">
      <alignment vertical="center"/>
    </xf>
    <xf numFmtId="0" fontId="144" fillId="36" borderId="108" xfId="60" applyFont="1" applyFill="1" applyBorder="1" applyAlignment="1">
      <alignment horizontal="center" vertical="center"/>
    </xf>
    <xf numFmtId="0" fontId="70" fillId="0" borderId="109" xfId="50" applyFont="1" applyFill="1" applyBorder="1" applyAlignment="1" applyProtection="1">
      <alignment horizontal="center" vertical="center"/>
      <protection locked="0"/>
    </xf>
    <xf numFmtId="0" fontId="66" fillId="0" borderId="108" xfId="50" applyFont="1" applyFill="1" applyBorder="1" applyAlignment="1">
      <alignment horizontal="center" vertical="center" wrapText="1"/>
    </xf>
    <xf numFmtId="0" fontId="99" fillId="0" borderId="108" xfId="50" applyFont="1" applyFill="1" applyBorder="1" applyAlignment="1">
      <alignment horizontal="center" vertical="center" wrapText="1"/>
    </xf>
    <xf numFmtId="0" fontId="8" fillId="0" borderId="0" xfId="50" applyFill="1">
      <alignment vertical="center"/>
    </xf>
    <xf numFmtId="0" fontId="19" fillId="25" borderId="156" xfId="57" applyFont="1" applyFill="1" applyBorder="1" applyAlignment="1">
      <alignment horizontal="right" vertical="center"/>
    </xf>
    <xf numFmtId="0" fontId="19" fillId="0" borderId="0" xfId="58" applyFont="1" applyAlignment="1">
      <alignment horizontal="center" vertical="center"/>
    </xf>
    <xf numFmtId="0" fontId="19" fillId="0" borderId="108" xfId="57" applyFont="1" applyBorder="1" applyAlignment="1">
      <alignment horizontal="center" vertical="center"/>
    </xf>
    <xf numFmtId="0" fontId="19" fillId="0" borderId="110" xfId="58" applyFont="1" applyBorder="1" applyAlignment="1">
      <alignment horizontal="center" vertical="center"/>
    </xf>
    <xf numFmtId="0" fontId="19" fillId="0" borderId="108" xfId="58" applyFont="1" applyBorder="1" applyAlignment="1">
      <alignment horizontal="center" vertical="center"/>
    </xf>
    <xf numFmtId="0" fontId="19" fillId="0" borderId="111" xfId="57" applyFont="1" applyBorder="1" applyAlignment="1">
      <alignment horizontal="center" vertical="center"/>
    </xf>
    <xf numFmtId="0" fontId="19" fillId="0" borderId="108" xfId="57" applyFont="1" applyBorder="1" applyAlignment="1">
      <alignment horizontal="center" vertical="center" wrapText="1"/>
    </xf>
    <xf numFmtId="0" fontId="19" fillId="25" borderId="108" xfId="57" applyFont="1" applyFill="1" applyBorder="1" applyAlignment="1">
      <alignment horizontal="center" vertical="center"/>
    </xf>
    <xf numFmtId="182" fontId="19" fillId="0" borderId="108" xfId="57" applyNumberFormat="1" applyFont="1" applyBorder="1" applyAlignment="1">
      <alignment horizontal="center" vertical="center"/>
    </xf>
    <xf numFmtId="0" fontId="17" fillId="0" borderId="108" xfId="57" applyFont="1" applyBorder="1">
      <alignment vertical="center"/>
    </xf>
    <xf numFmtId="0" fontId="76" fillId="29" borderId="108" xfId="54" applyFont="1" applyFill="1" applyBorder="1">
      <alignment vertical="center"/>
    </xf>
    <xf numFmtId="0" fontId="19" fillId="0" borderId="0" xfId="57" applyFont="1" applyAlignment="1">
      <alignment horizontal="center" vertical="center"/>
    </xf>
    <xf numFmtId="0" fontId="19" fillId="0" borderId="108" xfId="57" applyFont="1" applyBorder="1" applyAlignment="1">
      <alignment horizontal="right" vertical="center"/>
    </xf>
    <xf numFmtId="0" fontId="19" fillId="25" borderId="108" xfId="57" applyFont="1" applyFill="1" applyBorder="1" applyAlignment="1">
      <alignment horizontal="right" vertical="center"/>
    </xf>
    <xf numFmtId="0" fontId="19" fillId="0" borderId="111" xfId="57" applyFont="1" applyBorder="1" applyAlignment="1">
      <alignment horizontal="right" vertical="center"/>
    </xf>
    <xf numFmtId="0" fontId="19" fillId="33" borderId="110" xfId="57" applyFont="1" applyFill="1" applyBorder="1" applyAlignment="1">
      <alignment horizontal="center" vertical="center"/>
    </xf>
    <xf numFmtId="0" fontId="98" fillId="0" borderId="0" xfId="0" applyFont="1" applyAlignment="1" applyProtection="1">
      <alignment horizontal="left" vertical="center"/>
      <protection hidden="1"/>
    </xf>
    <xf numFmtId="0" fontId="98" fillId="0" borderId="0" xfId="0" applyFont="1" applyAlignment="1" applyProtection="1">
      <alignment vertical="center"/>
      <protection hidden="1"/>
    </xf>
    <xf numFmtId="0" fontId="17" fillId="0" borderId="0" xfId="0" applyFont="1" applyAlignment="1" applyProtection="1">
      <alignment vertical="center"/>
      <protection hidden="1"/>
    </xf>
    <xf numFmtId="0" fontId="17" fillId="0" borderId="0" xfId="0" applyFont="1" applyAlignment="1" applyProtection="1">
      <alignment vertical="center" shrinkToFit="1"/>
      <protection hidden="1"/>
    </xf>
    <xf numFmtId="0" fontId="155" fillId="0" borderId="0" xfId="0" applyFont="1" applyAlignment="1" applyProtection="1">
      <alignment vertical="top"/>
      <protection hidden="1"/>
    </xf>
    <xf numFmtId="0" fontId="98" fillId="38" borderId="163" xfId="0" applyFont="1" applyFill="1" applyBorder="1" applyAlignment="1" applyProtection="1">
      <alignment vertical="center" shrinkToFit="1"/>
      <protection hidden="1"/>
    </xf>
    <xf numFmtId="0" fontId="98" fillId="38" borderId="43" xfId="0" applyFont="1" applyFill="1" applyBorder="1" applyAlignment="1" applyProtection="1">
      <alignment vertical="center" shrinkToFit="1"/>
      <protection hidden="1"/>
    </xf>
    <xf numFmtId="0" fontId="98" fillId="38" borderId="11" xfId="0" applyFont="1" applyFill="1" applyBorder="1" applyAlignment="1" applyProtection="1">
      <alignment vertical="center" shrinkToFit="1"/>
      <protection hidden="1"/>
    </xf>
    <xf numFmtId="0" fontId="98" fillId="38" borderId="12" xfId="0" applyFont="1" applyFill="1" applyBorder="1" applyAlignment="1" applyProtection="1">
      <alignment vertical="center" shrinkToFit="1"/>
      <protection hidden="1"/>
    </xf>
    <xf numFmtId="0" fontId="156" fillId="0" borderId="0" xfId="0" applyFont="1" applyAlignment="1" applyProtection="1">
      <alignment vertical="center" shrinkToFit="1"/>
      <protection locked="0"/>
    </xf>
    <xf numFmtId="0" fontId="156" fillId="0" borderId="0" xfId="0" applyFont="1" applyAlignment="1" applyProtection="1">
      <alignment vertical="center" shrinkToFit="1"/>
      <protection locked="0" hidden="1"/>
    </xf>
    <xf numFmtId="0" fontId="98" fillId="0" borderId="111" xfId="0" applyFont="1" applyBorder="1" applyAlignment="1" applyProtection="1">
      <alignment vertical="center"/>
      <protection hidden="1"/>
    </xf>
    <xf numFmtId="0" fontId="98" fillId="0" borderId="109" xfId="0" applyFont="1" applyBorder="1" applyAlignment="1" applyProtection="1">
      <alignment vertical="center"/>
      <protection hidden="1"/>
    </xf>
    <xf numFmtId="0" fontId="155" fillId="0" borderId="0" xfId="0" applyFont="1" applyProtection="1">
      <protection hidden="1"/>
    </xf>
    <xf numFmtId="0" fontId="158" fillId="0" borderId="0" xfId="0" applyFont="1" applyAlignment="1" applyProtection="1">
      <alignment vertical="center"/>
      <protection hidden="1"/>
    </xf>
    <xf numFmtId="0" fontId="21" fillId="0" borderId="0" xfId="63" applyFont="1" applyProtection="1">
      <alignment vertical="center"/>
      <protection hidden="1"/>
    </xf>
    <xf numFmtId="0" fontId="21" fillId="0" borderId="0" xfId="0" applyFont="1" applyAlignment="1" applyProtection="1">
      <alignment horizontal="center" vertical="center"/>
      <protection hidden="1"/>
    </xf>
    <xf numFmtId="0" fontId="12" fillId="0" borderId="0" xfId="0" applyFont="1" applyAlignment="1" applyProtection="1">
      <alignment horizontal="center" vertical="center"/>
      <protection hidden="1"/>
    </xf>
    <xf numFmtId="0" fontId="158" fillId="0" borderId="0" xfId="64" applyFont="1" applyAlignment="1" applyProtection="1">
      <alignment vertical="center"/>
      <protection hidden="1"/>
    </xf>
    <xf numFmtId="0" fontId="107" fillId="0" borderId="0" xfId="64" applyFont="1" applyAlignment="1" applyProtection="1">
      <alignment vertical="center"/>
      <protection hidden="1"/>
    </xf>
    <xf numFmtId="0" fontId="158" fillId="0" borderId="0" xfId="65" applyFont="1" applyProtection="1">
      <alignment vertical="center"/>
      <protection hidden="1"/>
    </xf>
    <xf numFmtId="0" fontId="107" fillId="0" borderId="0" xfId="65" applyFont="1" applyProtection="1">
      <alignment vertical="center"/>
      <protection hidden="1"/>
    </xf>
    <xf numFmtId="0" fontId="159" fillId="0" borderId="0" xfId="64" applyFont="1" applyAlignment="1" applyProtection="1">
      <alignment vertical="center"/>
      <protection hidden="1"/>
    </xf>
    <xf numFmtId="0" fontId="160" fillId="0" borderId="0" xfId="0" applyFont="1" applyAlignment="1" applyProtection="1">
      <alignment horizontal="center" vertical="center"/>
      <protection hidden="1"/>
    </xf>
    <xf numFmtId="0" fontId="98" fillId="0" borderId="0" xfId="0" applyFont="1" applyBorder="1" applyAlignment="1" applyProtection="1">
      <alignment horizontal="center" vertical="center"/>
      <protection hidden="1"/>
    </xf>
    <xf numFmtId="0" fontId="98" fillId="0" borderId="0" xfId="0" applyFont="1" applyBorder="1" applyAlignment="1" applyProtection="1">
      <alignment vertical="center"/>
      <protection hidden="1"/>
    </xf>
    <xf numFmtId="0" fontId="19" fillId="33" borderId="110" xfId="57" applyFont="1" applyFill="1" applyBorder="1" applyAlignment="1">
      <alignment horizontal="center" vertical="center"/>
    </xf>
    <xf numFmtId="0" fontId="66" fillId="0" borderId="92" xfId="50" applyFont="1" applyBorder="1" applyAlignment="1">
      <alignment horizontal="center" vertical="center"/>
    </xf>
    <xf numFmtId="0" fontId="0" fillId="0" borderId="93" xfId="0" applyBorder="1" applyAlignment="1">
      <alignment horizontal="center" vertical="center"/>
    </xf>
    <xf numFmtId="0" fontId="0" fillId="0" borderId="94" xfId="0" applyBorder="1" applyAlignment="1">
      <alignment horizontal="center" vertical="center"/>
    </xf>
    <xf numFmtId="0" fontId="0" fillId="0" borderId="75" xfId="0" applyBorder="1" applyAlignment="1">
      <alignment horizontal="center" vertical="center"/>
    </xf>
    <xf numFmtId="0" fontId="0" fillId="0" borderId="0" xfId="0" applyAlignment="1">
      <alignment horizontal="center" vertical="center"/>
    </xf>
    <xf numFmtId="0" fontId="0" fillId="0" borderId="13" xfId="0" applyBorder="1" applyAlignment="1">
      <alignment horizontal="center" vertical="center"/>
    </xf>
    <xf numFmtId="0" fontId="0" fillId="0" borderId="87"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66" fillId="0" borderId="107" xfId="50" applyFont="1" applyBorder="1" applyAlignment="1">
      <alignment horizontal="center" vertical="center" wrapText="1"/>
    </xf>
    <xf numFmtId="0" fontId="0" fillId="0" borderId="86" xfId="0" applyBorder="1" applyAlignment="1">
      <alignment horizontal="center" vertical="center" wrapText="1"/>
    </xf>
    <xf numFmtId="0" fontId="0" fillId="0" borderId="67" xfId="0" applyBorder="1" applyAlignment="1">
      <alignment horizontal="center" vertical="center" wrapText="1"/>
    </xf>
    <xf numFmtId="0" fontId="68" fillId="0" borderId="0" xfId="50" applyFont="1" applyBorder="1" applyAlignment="1">
      <alignment horizontal="center" vertical="center"/>
    </xf>
    <xf numFmtId="0" fontId="68" fillId="0" borderId="0" xfId="50" applyFont="1" applyAlignment="1">
      <alignment vertical="center"/>
    </xf>
    <xf numFmtId="0" fontId="100" fillId="0" borderId="0" xfId="50" applyFont="1" applyBorder="1" applyAlignment="1">
      <alignment horizontal="right" vertical="center"/>
    </xf>
    <xf numFmtId="0" fontId="101" fillId="0" borderId="0" xfId="50" applyFont="1" applyAlignment="1">
      <alignment horizontal="right" vertical="center"/>
    </xf>
    <xf numFmtId="0" fontId="69" fillId="0" borderId="102" xfId="50" applyFont="1" applyBorder="1" applyAlignment="1">
      <alignment horizontal="center" vertical="center"/>
    </xf>
    <xf numFmtId="0" fontId="69" fillId="0" borderId="103" xfId="50" applyFont="1" applyBorder="1" applyAlignment="1">
      <alignment horizontal="center" vertical="center"/>
    </xf>
    <xf numFmtId="0" fontId="67" fillId="0" borderId="104" xfId="50" applyFont="1" applyBorder="1" applyAlignment="1" applyProtection="1">
      <alignment horizontal="left" vertical="center" wrapText="1"/>
      <protection locked="0"/>
    </xf>
    <xf numFmtId="0" fontId="67" fillId="0" borderId="105" xfId="50" applyFont="1" applyBorder="1" applyAlignment="1" applyProtection="1">
      <alignment horizontal="left" vertical="center" wrapText="1"/>
      <protection locked="0"/>
    </xf>
    <xf numFmtId="0" fontId="74" fillId="0" borderId="103" xfId="50" applyFont="1" applyBorder="1" applyAlignment="1" applyProtection="1">
      <alignment horizontal="center" vertical="center"/>
      <protection locked="0"/>
    </xf>
    <xf numFmtId="0" fontId="74" fillId="0" borderId="106" xfId="50" applyFont="1" applyBorder="1" applyAlignment="1" applyProtection="1">
      <alignment vertical="center"/>
      <protection locked="0"/>
    </xf>
    <xf numFmtId="0" fontId="67" fillId="0" borderId="117" xfId="50" applyFont="1" applyBorder="1" applyAlignment="1">
      <alignment horizontal="right" vertical="center"/>
    </xf>
    <xf numFmtId="0" fontId="66" fillId="0" borderId="60" xfId="50" applyFont="1" applyBorder="1" applyAlignment="1">
      <alignment horizontal="center" vertical="center"/>
    </xf>
    <xf numFmtId="0" fontId="66" fillId="0" borderId="61" xfId="50" applyFont="1" applyBorder="1" applyAlignment="1">
      <alignment horizontal="center" vertical="center"/>
    </xf>
    <xf numFmtId="0" fontId="66" fillId="0" borderId="110" xfId="50" applyFont="1" applyBorder="1" applyAlignment="1">
      <alignment vertical="center" wrapText="1"/>
    </xf>
    <xf numFmtId="0" fontId="71" fillId="0" borderId="112" xfId="50" applyFont="1" applyBorder="1" applyAlignment="1">
      <alignment vertical="center"/>
    </xf>
    <xf numFmtId="0" fontId="71" fillId="0" borderId="111" xfId="50" applyFont="1" applyBorder="1" applyAlignment="1">
      <alignment vertical="center"/>
    </xf>
    <xf numFmtId="0" fontId="66" fillId="0" borderId="113" xfId="50" applyFont="1" applyBorder="1" applyAlignment="1">
      <alignment horizontal="center" vertical="center" wrapText="1"/>
    </xf>
    <xf numFmtId="0" fontId="66" fillId="0" borderId="93" xfId="50" applyFont="1" applyBorder="1" applyAlignment="1">
      <alignment vertical="center" wrapText="1"/>
    </xf>
    <xf numFmtId="0" fontId="66" fillId="0" borderId="94" xfId="50" applyFont="1" applyBorder="1" applyAlignment="1">
      <alignment vertical="center" wrapText="1"/>
    </xf>
    <xf numFmtId="0" fontId="66" fillId="0" borderId="75" xfId="50" applyFont="1" applyBorder="1" applyAlignment="1">
      <alignment vertical="center" wrapText="1"/>
    </xf>
    <xf numFmtId="0" fontId="66" fillId="0" borderId="0" xfId="50" applyFont="1" applyAlignment="1">
      <alignment vertical="center" wrapText="1"/>
    </xf>
    <xf numFmtId="0" fontId="66" fillId="0" borderId="13" xfId="50" applyFont="1" applyBorder="1" applyAlignment="1">
      <alignment vertical="center" wrapText="1"/>
    </xf>
    <xf numFmtId="0" fontId="66" fillId="0" borderId="110" xfId="50" applyFont="1" applyBorder="1" applyAlignment="1">
      <alignment horizontal="center" vertical="center" wrapText="1"/>
    </xf>
    <xf numFmtId="0" fontId="66" fillId="0" borderId="111" xfId="50" applyFont="1" applyBorder="1" applyAlignment="1">
      <alignment horizontal="center" vertical="center" wrapText="1"/>
    </xf>
    <xf numFmtId="0" fontId="66" fillId="0" borderId="112" xfId="50" applyFont="1" applyBorder="1" applyAlignment="1">
      <alignment vertical="center" wrapText="1"/>
    </xf>
    <xf numFmtId="0" fontId="66" fillId="0" borderId="111" xfId="50" applyFont="1" applyBorder="1" applyAlignment="1">
      <alignment vertical="center" wrapText="1"/>
    </xf>
    <xf numFmtId="0" fontId="66" fillId="0" borderId="108" xfId="50" applyFont="1" applyBorder="1" applyAlignment="1">
      <alignment vertical="center" wrapText="1"/>
    </xf>
    <xf numFmtId="0" fontId="66" fillId="0" borderId="0" xfId="50" applyFont="1" applyBorder="1" applyAlignment="1">
      <alignment vertical="center" wrapText="1"/>
    </xf>
    <xf numFmtId="0" fontId="71" fillId="0" borderId="87" xfId="50" applyFont="1" applyBorder="1" applyAlignment="1">
      <alignment vertical="center" wrapText="1"/>
    </xf>
    <xf numFmtId="0" fontId="71" fillId="0" borderId="12" xfId="50" applyFont="1" applyBorder="1" applyAlignment="1">
      <alignment vertical="center" wrapText="1"/>
    </xf>
    <xf numFmtId="0" fontId="71" fillId="0" borderId="14" xfId="50" applyFont="1" applyBorder="1" applyAlignment="1">
      <alignment vertical="center" wrapText="1"/>
    </xf>
    <xf numFmtId="0" fontId="66" fillId="0" borderId="113" xfId="50" applyFont="1" applyFill="1" applyBorder="1" applyAlignment="1">
      <alignment horizontal="center" vertical="center" wrapText="1"/>
    </xf>
    <xf numFmtId="0" fontId="71" fillId="0" borderId="93" xfId="50" applyFont="1" applyFill="1" applyBorder="1" applyAlignment="1">
      <alignment horizontal="center" vertical="center" wrapText="1"/>
    </xf>
    <xf numFmtId="0" fontId="71" fillId="0" borderId="94" xfId="50" applyFont="1" applyFill="1" applyBorder="1" applyAlignment="1">
      <alignment horizontal="center" vertical="center" wrapText="1"/>
    </xf>
    <xf numFmtId="0" fontId="71" fillId="0" borderId="75" xfId="50" applyFont="1" applyFill="1" applyBorder="1" applyAlignment="1">
      <alignment horizontal="center" vertical="center" wrapText="1"/>
    </xf>
    <xf numFmtId="0" fontId="71" fillId="0" borderId="0" xfId="50" applyFont="1" applyFill="1" applyAlignment="1">
      <alignment horizontal="center" vertical="center" wrapText="1"/>
    </xf>
    <xf numFmtId="0" fontId="71" fillId="0" borderId="13" xfId="50" applyFont="1" applyFill="1" applyBorder="1" applyAlignment="1">
      <alignment horizontal="center" vertical="center" wrapText="1"/>
    </xf>
    <xf numFmtId="0" fontId="71" fillId="0" borderId="87" xfId="50" applyFont="1" applyFill="1" applyBorder="1" applyAlignment="1">
      <alignment horizontal="center" vertical="center" wrapText="1"/>
    </xf>
    <xf numFmtId="0" fontId="71" fillId="0" borderId="12" xfId="50" applyFont="1" applyFill="1" applyBorder="1" applyAlignment="1">
      <alignment horizontal="center" vertical="center" wrapText="1"/>
    </xf>
    <xf numFmtId="0" fontId="71" fillId="0" borderId="14" xfId="50" applyFont="1" applyFill="1" applyBorder="1" applyAlignment="1">
      <alignment horizontal="center" vertical="center" wrapText="1"/>
    </xf>
    <xf numFmtId="0" fontId="66" fillId="0" borderId="110" xfId="50" applyFont="1" applyFill="1" applyBorder="1" applyAlignment="1">
      <alignment horizontal="center" vertical="center" wrapText="1"/>
    </xf>
    <xf numFmtId="0" fontId="71" fillId="0" borderId="111" xfId="50" applyFont="1" applyFill="1" applyBorder="1" applyAlignment="1">
      <alignment horizontal="center" vertical="center" wrapText="1"/>
    </xf>
    <xf numFmtId="0" fontId="66" fillId="0" borderId="110" xfId="50" applyFont="1" applyFill="1" applyBorder="1" applyAlignment="1">
      <alignment vertical="center" wrapText="1"/>
    </xf>
    <xf numFmtId="0" fontId="66" fillId="0" borderId="112" xfId="50" applyFont="1" applyFill="1" applyBorder="1" applyAlignment="1">
      <alignment vertical="center" wrapText="1"/>
    </xf>
    <xf numFmtId="0" fontId="66" fillId="0" borderId="111" xfId="50" applyFont="1" applyFill="1" applyBorder="1" applyAlignment="1">
      <alignment vertical="center" wrapText="1"/>
    </xf>
    <xf numFmtId="0" fontId="71" fillId="0" borderId="112" xfId="50" applyFont="1" applyFill="1" applyBorder="1" applyAlignment="1">
      <alignment vertical="center" wrapText="1"/>
    </xf>
    <xf numFmtId="0" fontId="71" fillId="0" borderId="111" xfId="50" applyFont="1" applyFill="1" applyBorder="1" applyAlignment="1">
      <alignment vertical="center" wrapText="1"/>
    </xf>
    <xf numFmtId="0" fontId="66" fillId="0" borderId="86" xfId="50" applyFont="1" applyBorder="1" applyAlignment="1">
      <alignment horizontal="center" vertical="center" wrapText="1"/>
    </xf>
    <xf numFmtId="0" fontId="66" fillId="0" borderId="67" xfId="50" applyFont="1" applyBorder="1" applyAlignment="1">
      <alignment horizontal="center" vertical="center" wrapText="1"/>
    </xf>
    <xf numFmtId="0" fontId="66" fillId="0" borderId="108" xfId="50" applyFont="1" applyFill="1" applyBorder="1" applyAlignment="1">
      <alignment vertical="center" wrapText="1"/>
    </xf>
    <xf numFmtId="0" fontId="66" fillId="0" borderId="107" xfId="50" applyFont="1" applyFill="1" applyBorder="1" applyAlignment="1">
      <alignment horizontal="center" vertical="center" wrapText="1"/>
    </xf>
    <xf numFmtId="0" fontId="66" fillId="0" borderId="67" xfId="50" applyFont="1" applyFill="1" applyBorder="1" applyAlignment="1">
      <alignment horizontal="center" vertical="center" wrapText="1"/>
    </xf>
    <xf numFmtId="0" fontId="66" fillId="0" borderId="93" xfId="50" applyFont="1" applyBorder="1" applyAlignment="1">
      <alignment horizontal="center" vertical="center" wrapText="1"/>
    </xf>
    <xf numFmtId="0" fontId="66" fillId="0" borderId="94" xfId="50" applyFont="1" applyBorder="1" applyAlignment="1">
      <alignment horizontal="center" vertical="center" wrapText="1"/>
    </xf>
    <xf numFmtId="0" fontId="66" fillId="0" borderId="75" xfId="50" applyFont="1" applyBorder="1" applyAlignment="1">
      <alignment horizontal="center" vertical="center" wrapText="1"/>
    </xf>
    <xf numFmtId="0" fontId="66" fillId="0" borderId="0" xfId="50" applyFont="1" applyAlignment="1">
      <alignment horizontal="center" vertical="center" wrapText="1"/>
    </xf>
    <xf numFmtId="0" fontId="66" fillId="0" borderId="13" xfId="50" applyFont="1" applyBorder="1" applyAlignment="1">
      <alignment horizontal="center" vertical="center" wrapText="1"/>
    </xf>
    <xf numFmtId="0" fontId="66" fillId="0" borderId="87" xfId="50" applyFont="1" applyBorder="1" applyAlignment="1">
      <alignment horizontal="center" vertical="center" wrapText="1"/>
    </xf>
    <xf numFmtId="0" fontId="66" fillId="0" borderId="12" xfId="50" applyFont="1" applyBorder="1" applyAlignment="1">
      <alignment horizontal="center" vertical="center" wrapText="1"/>
    </xf>
    <xf numFmtId="0" fontId="66" fillId="0" borderId="14" xfId="50" applyFont="1" applyBorder="1" applyAlignment="1">
      <alignment horizontal="center" vertical="center" wrapText="1"/>
    </xf>
    <xf numFmtId="0" fontId="66" fillId="0" borderId="93" xfId="50" applyFont="1" applyFill="1" applyBorder="1" applyAlignment="1">
      <alignment horizontal="center" vertical="center" wrapText="1"/>
    </xf>
    <xf numFmtId="0" fontId="66" fillId="0" borderId="94" xfId="50" applyFont="1" applyFill="1" applyBorder="1" applyAlignment="1">
      <alignment horizontal="center" vertical="center" wrapText="1"/>
    </xf>
    <xf numFmtId="0" fontId="66" fillId="0" borderId="100" xfId="50" applyFont="1" applyFill="1" applyBorder="1" applyAlignment="1">
      <alignment horizontal="center" vertical="center" wrapText="1"/>
    </xf>
    <xf numFmtId="0" fontId="71" fillId="0" borderId="11" xfId="50" applyFont="1" applyFill="1" applyBorder="1" applyAlignment="1">
      <alignment horizontal="center" vertical="center" wrapText="1"/>
    </xf>
    <xf numFmtId="0" fontId="66" fillId="0" borderId="87" xfId="50" applyFont="1" applyBorder="1" applyAlignment="1">
      <alignment vertical="center" wrapText="1"/>
    </xf>
    <xf numFmtId="0" fontId="66" fillId="0" borderId="12" xfId="50" applyFont="1" applyBorder="1" applyAlignment="1">
      <alignment vertical="center" wrapText="1"/>
    </xf>
    <xf numFmtId="0" fontId="66" fillId="0" borderId="14" xfId="50" applyFont="1" applyBorder="1" applyAlignment="1">
      <alignment vertical="center" wrapText="1"/>
    </xf>
    <xf numFmtId="0" fontId="66" fillId="0" borderId="100" xfId="50" applyFont="1" applyBorder="1" applyAlignment="1">
      <alignment horizontal="center" vertical="center" wrapText="1"/>
    </xf>
    <xf numFmtId="0" fontId="66" fillId="0" borderId="11" xfId="50" applyFont="1" applyBorder="1" applyAlignment="1">
      <alignment horizontal="center" vertical="center" wrapText="1"/>
    </xf>
    <xf numFmtId="0" fontId="66" fillId="0" borderId="108" xfId="50" applyFont="1" applyBorder="1" applyAlignment="1">
      <alignment vertical="center"/>
    </xf>
    <xf numFmtId="0" fontId="99" fillId="0" borderId="113" xfId="50" applyFont="1" applyBorder="1" applyAlignment="1">
      <alignment horizontal="center" vertical="center" wrapText="1"/>
    </xf>
    <xf numFmtId="0" fontId="99" fillId="0" borderId="93" xfId="50" applyFont="1" applyBorder="1" applyAlignment="1">
      <alignment vertical="center" wrapText="1"/>
    </xf>
    <xf numFmtId="0" fontId="99" fillId="0" borderId="94" xfId="50" applyFont="1" applyBorder="1" applyAlignment="1">
      <alignment vertical="center" wrapText="1"/>
    </xf>
    <xf numFmtId="0" fontId="99" fillId="0" borderId="75" xfId="50" applyFont="1" applyBorder="1" applyAlignment="1">
      <alignment vertical="center" wrapText="1"/>
    </xf>
    <xf numFmtId="0" fontId="99" fillId="0" borderId="0" xfId="50" applyFont="1" applyAlignment="1">
      <alignment vertical="center" wrapText="1"/>
    </xf>
    <xf numFmtId="0" fontId="99" fillId="0" borderId="13" xfId="50" applyFont="1" applyBorder="1" applyAlignment="1">
      <alignment vertical="center" wrapText="1"/>
    </xf>
    <xf numFmtId="0" fontId="99" fillId="0" borderId="87" xfId="50" applyFont="1" applyBorder="1" applyAlignment="1">
      <alignment vertical="center" wrapText="1"/>
    </xf>
    <xf numFmtId="0" fontId="99" fillId="0" borderId="12" xfId="50" applyFont="1" applyBorder="1" applyAlignment="1">
      <alignment vertical="center" wrapText="1"/>
    </xf>
    <xf numFmtId="0" fontId="99" fillId="0" borderId="14" xfId="50" applyFont="1" applyBorder="1" applyAlignment="1">
      <alignment vertical="center" wrapText="1"/>
    </xf>
    <xf numFmtId="0" fontId="71" fillId="0" borderId="86" xfId="50" applyFont="1" applyBorder="1" applyAlignment="1">
      <alignment horizontal="center" vertical="center"/>
    </xf>
    <xf numFmtId="0" fontId="71" fillId="0" borderId="67" xfId="50" applyFont="1" applyBorder="1" applyAlignment="1">
      <alignment horizontal="center" vertical="center"/>
    </xf>
    <xf numFmtId="0" fontId="71" fillId="0" borderId="111" xfId="50" applyFont="1" applyBorder="1" applyAlignment="1">
      <alignment horizontal="center" vertical="center" wrapText="1"/>
    </xf>
    <xf numFmtId="0" fontId="0" fillId="0" borderId="112" xfId="0" applyBorder="1" applyAlignment="1">
      <alignment vertical="center" wrapText="1"/>
    </xf>
    <xf numFmtId="0" fontId="0" fillId="0" borderId="111" xfId="0" applyBorder="1" applyAlignment="1">
      <alignment vertical="center" wrapText="1"/>
    </xf>
    <xf numFmtId="0" fontId="66" fillId="0" borderId="113" xfId="50" applyFont="1" applyBorder="1" applyAlignment="1">
      <alignment vertical="center" wrapText="1"/>
    </xf>
    <xf numFmtId="0" fontId="0" fillId="0" borderId="93" xfId="0" applyBorder="1" applyAlignment="1">
      <alignment vertical="center" wrapText="1"/>
    </xf>
    <xf numFmtId="0" fontId="0" fillId="0" borderId="94" xfId="0" applyBorder="1" applyAlignment="1">
      <alignment vertical="center" wrapText="1"/>
    </xf>
    <xf numFmtId="0" fontId="0" fillId="0" borderId="75" xfId="0" applyBorder="1" applyAlignment="1">
      <alignment vertical="center" wrapText="1"/>
    </xf>
    <xf numFmtId="0" fontId="0" fillId="0" borderId="0" xfId="0" applyBorder="1" applyAlignment="1">
      <alignment vertical="center" wrapText="1"/>
    </xf>
    <xf numFmtId="0" fontId="0" fillId="0" borderId="13" xfId="0" applyBorder="1" applyAlignment="1">
      <alignment vertical="center" wrapText="1"/>
    </xf>
    <xf numFmtId="0" fontId="0" fillId="0" borderId="87" xfId="0" applyBorder="1" applyAlignment="1">
      <alignment vertical="center" wrapText="1"/>
    </xf>
    <xf numFmtId="0" fontId="0" fillId="0" borderId="12" xfId="0" applyBorder="1" applyAlignment="1">
      <alignment vertical="center" wrapText="1"/>
    </xf>
    <xf numFmtId="0" fontId="0" fillId="0" borderId="14" xfId="0" applyBorder="1" applyAlignment="1">
      <alignment vertical="center" wrapText="1"/>
    </xf>
    <xf numFmtId="0" fontId="66" fillId="0" borderId="10" xfId="50" applyFont="1" applyBorder="1" applyAlignment="1">
      <alignment horizontal="center" vertical="center" wrapText="1"/>
    </xf>
    <xf numFmtId="0" fontId="71" fillId="0" borderId="11" xfId="50" applyFont="1" applyBorder="1" applyAlignment="1">
      <alignment horizontal="center" vertical="center" wrapText="1"/>
    </xf>
    <xf numFmtId="0" fontId="71" fillId="0" borderId="14" xfId="50" applyFont="1" applyBorder="1" applyAlignment="1">
      <alignment horizontal="center" vertical="center" wrapText="1"/>
    </xf>
    <xf numFmtId="0" fontId="99" fillId="0" borderId="110" xfId="50" applyFont="1" applyFill="1" applyBorder="1" applyAlignment="1">
      <alignment horizontal="center" vertical="center" wrapText="1"/>
    </xf>
    <xf numFmtId="0" fontId="99" fillId="0" borderId="111" xfId="50" applyFont="1" applyFill="1" applyBorder="1" applyAlignment="1">
      <alignment horizontal="center" vertical="center" wrapText="1"/>
    </xf>
    <xf numFmtId="0" fontId="99" fillId="0" borderId="108" xfId="50" applyFont="1" applyFill="1" applyBorder="1" applyAlignment="1">
      <alignment vertical="center" wrapText="1"/>
    </xf>
    <xf numFmtId="0" fontId="71" fillId="0" borderId="94" xfId="50" applyFont="1" applyBorder="1" applyAlignment="1">
      <alignment horizontal="center" vertical="center" wrapText="1"/>
    </xf>
    <xf numFmtId="0" fontId="99" fillId="0" borderId="110" xfId="50" applyFont="1" applyFill="1" applyBorder="1" applyAlignment="1">
      <alignment vertical="center" wrapText="1"/>
    </xf>
    <xf numFmtId="0" fontId="154" fillId="0" borderId="112" xfId="50" applyFont="1" applyFill="1" applyBorder="1" applyAlignment="1">
      <alignment vertical="center" wrapText="1"/>
    </xf>
    <xf numFmtId="0" fontId="154" fillId="0" borderId="111" xfId="50" applyFont="1" applyFill="1" applyBorder="1" applyAlignment="1">
      <alignment vertical="center" wrapText="1"/>
    </xf>
    <xf numFmtId="0" fontId="66" fillId="0" borderId="114" xfId="50" applyFont="1" applyFill="1" applyBorder="1" applyAlignment="1">
      <alignment vertical="center" wrapText="1"/>
    </xf>
    <xf numFmtId="0" fontId="66" fillId="0" borderId="111" xfId="50" applyFont="1" applyFill="1" applyBorder="1" applyAlignment="1">
      <alignment horizontal="center" vertical="center" wrapText="1"/>
    </xf>
    <xf numFmtId="0" fontId="66" fillId="0" borderId="87" xfId="50" applyFont="1" applyFill="1" applyBorder="1" applyAlignment="1">
      <alignment horizontal="center" vertical="center" wrapText="1"/>
    </xf>
    <xf numFmtId="0" fontId="66" fillId="0" borderId="12" xfId="50" applyFont="1" applyFill="1" applyBorder="1" applyAlignment="1">
      <alignment horizontal="center" vertical="center" wrapText="1"/>
    </xf>
    <xf numFmtId="0" fontId="66" fillId="0" borderId="14" xfId="50" applyFont="1" applyFill="1" applyBorder="1" applyAlignment="1">
      <alignment horizontal="center" vertical="center" wrapText="1"/>
    </xf>
    <xf numFmtId="0" fontId="66" fillId="0" borderId="114" xfId="52" applyFont="1" applyBorder="1" applyAlignment="1">
      <alignment horizontal="left" vertical="center" wrapText="1"/>
    </xf>
    <xf numFmtId="0" fontId="66" fillId="0" borderId="112" xfId="52" applyFont="1" applyBorder="1" applyAlignment="1">
      <alignment horizontal="left" vertical="center" wrapText="1"/>
    </xf>
    <xf numFmtId="0" fontId="66" fillId="0" borderId="111" xfId="52" applyFont="1" applyBorder="1" applyAlignment="1">
      <alignment horizontal="left" vertical="center" wrapText="1"/>
    </xf>
    <xf numFmtId="0" fontId="99" fillId="0" borderId="110" xfId="52" applyFont="1" applyFill="1" applyBorder="1" applyAlignment="1">
      <alignment horizontal="center" vertical="center" wrapText="1"/>
    </xf>
    <xf numFmtId="0" fontId="99" fillId="0" borderId="111" xfId="52" applyFont="1" applyFill="1" applyBorder="1" applyAlignment="1">
      <alignment horizontal="center" vertical="center" wrapText="1"/>
    </xf>
    <xf numFmtId="0" fontId="66" fillId="0" borderId="110" xfId="52" applyFont="1" applyBorder="1" applyAlignment="1">
      <alignment horizontal="left" vertical="center" wrapText="1"/>
    </xf>
    <xf numFmtId="0" fontId="66" fillId="0" borderId="110" xfId="52" applyFont="1" applyBorder="1" applyAlignment="1">
      <alignment horizontal="center" vertical="center" wrapText="1"/>
    </xf>
    <xf numFmtId="0" fontId="66" fillId="0" borderId="111" xfId="52" applyFont="1" applyBorder="1" applyAlignment="1">
      <alignment horizontal="center" vertical="center" wrapText="1"/>
    </xf>
    <xf numFmtId="0" fontId="66" fillId="0" borderId="114" xfId="50" applyFont="1" applyBorder="1" applyAlignment="1">
      <alignment vertical="center" wrapText="1"/>
    </xf>
    <xf numFmtId="0" fontId="71" fillId="0" borderId="93" xfId="50" applyFont="1" applyBorder="1" applyAlignment="1">
      <alignment vertical="center" wrapText="1"/>
    </xf>
    <xf numFmtId="0" fontId="71" fillId="0" borderId="94" xfId="50" applyFont="1" applyBorder="1" applyAlignment="1">
      <alignment vertical="center" wrapText="1"/>
    </xf>
    <xf numFmtId="0" fontId="71" fillId="0" borderId="75" xfId="50" applyFont="1" applyBorder="1" applyAlignment="1">
      <alignment vertical="center" wrapText="1"/>
    </xf>
    <xf numFmtId="0" fontId="71" fillId="0" borderId="0" xfId="50" applyFont="1" applyAlignment="1">
      <alignment vertical="center" wrapText="1"/>
    </xf>
    <xf numFmtId="0" fontId="71" fillId="0" borderId="13" xfId="50" applyFont="1" applyBorder="1" applyAlignment="1">
      <alignment vertical="center" wrapText="1"/>
    </xf>
    <xf numFmtId="0" fontId="71" fillId="0" borderId="10" xfId="50" applyFont="1" applyBorder="1" applyAlignment="1">
      <alignment horizontal="center" vertical="center" wrapText="1"/>
    </xf>
    <xf numFmtId="0" fontId="71" fillId="0" borderId="13" xfId="50" applyFont="1" applyBorder="1" applyAlignment="1">
      <alignment horizontal="center" vertical="center" wrapText="1"/>
    </xf>
    <xf numFmtId="0" fontId="71" fillId="0" borderId="112" xfId="50" applyFont="1" applyBorder="1" applyAlignment="1">
      <alignment vertical="center" wrapText="1"/>
    </xf>
    <xf numFmtId="0" fontId="71" fillId="0" borderId="111" xfId="50" applyFont="1" applyBorder="1" applyAlignment="1">
      <alignment vertical="center" wrapText="1"/>
    </xf>
    <xf numFmtId="0" fontId="85" fillId="0" borderId="112" xfId="0" applyFont="1" applyBorder="1" applyAlignment="1">
      <alignment vertical="center" wrapText="1"/>
    </xf>
    <xf numFmtId="0" fontId="85" fillId="0" borderId="111" xfId="0" applyFont="1" applyBorder="1" applyAlignment="1">
      <alignment vertical="center" wrapText="1"/>
    </xf>
    <xf numFmtId="0" fontId="66" fillId="0" borderId="110" xfId="50" applyFont="1" applyBorder="1" applyAlignment="1">
      <alignment horizontal="left" vertical="center" wrapText="1"/>
    </xf>
    <xf numFmtId="0" fontId="85" fillId="0" borderId="112" xfId="0" applyFont="1" applyBorder="1" applyAlignment="1">
      <alignment horizontal="left" vertical="center" wrapText="1"/>
    </xf>
    <xf numFmtId="0" fontId="85" fillId="0" borderId="111" xfId="0" applyFont="1" applyBorder="1" applyAlignment="1">
      <alignment horizontal="left" vertical="center" wrapText="1"/>
    </xf>
    <xf numFmtId="0" fontId="66" fillId="0" borderId="75" xfId="50" applyFont="1" applyBorder="1" applyAlignment="1">
      <alignment vertical="center"/>
    </xf>
    <xf numFmtId="0" fontId="66" fillId="0" borderId="0" xfId="50" applyFont="1" applyBorder="1" applyAlignment="1">
      <alignment vertical="center"/>
    </xf>
    <xf numFmtId="0" fontId="66" fillId="0" borderId="13" xfId="50" applyFont="1" applyBorder="1" applyAlignment="1">
      <alignment vertical="center"/>
    </xf>
    <xf numFmtId="0" fontId="71" fillId="0" borderId="75" xfId="50" applyFont="1" applyBorder="1" applyAlignment="1">
      <alignment vertical="center"/>
    </xf>
    <xf numFmtId="0" fontId="71" fillId="0" borderId="0" xfId="50" applyFont="1" applyBorder="1" applyAlignment="1">
      <alignment vertical="center"/>
    </xf>
    <xf numFmtId="0" fontId="71" fillId="0" borderId="13" xfId="50" applyFont="1" applyBorder="1" applyAlignment="1">
      <alignment vertical="center"/>
    </xf>
    <xf numFmtId="0" fontId="71" fillId="0" borderId="76" xfId="50" applyFont="1" applyBorder="1" applyAlignment="1">
      <alignment vertical="center"/>
    </xf>
    <xf numFmtId="0" fontId="71" fillId="0" borderId="48" xfId="50" applyFont="1" applyBorder="1" applyAlignment="1">
      <alignment vertical="center"/>
    </xf>
    <xf numFmtId="0" fontId="71" fillId="0" borderId="81" xfId="50" applyFont="1" applyBorder="1" applyAlignment="1">
      <alignment vertical="center"/>
    </xf>
    <xf numFmtId="0" fontId="71" fillId="0" borderId="67" xfId="50" applyFont="1" applyBorder="1" applyAlignment="1">
      <alignment horizontal="center" vertical="center" wrapText="1"/>
    </xf>
    <xf numFmtId="0" fontId="66" fillId="0" borderId="108" xfId="50" applyFont="1" applyBorder="1" applyAlignment="1">
      <alignment horizontal="left" vertical="center" wrapText="1"/>
    </xf>
    <xf numFmtId="0" fontId="66" fillId="0" borderId="66" xfId="50" applyFont="1" applyBorder="1" applyAlignment="1">
      <alignment vertical="center" wrapText="1"/>
    </xf>
    <xf numFmtId="0" fontId="99" fillId="0" borderId="100" xfId="50" applyFont="1" applyBorder="1" applyAlignment="1">
      <alignment horizontal="center" vertical="center" wrapText="1"/>
    </xf>
    <xf numFmtId="0" fontId="99" fillId="0" borderId="94" xfId="50" applyFont="1" applyBorder="1" applyAlignment="1">
      <alignment horizontal="center" vertical="center" wrapText="1"/>
    </xf>
    <xf numFmtId="0" fontId="99" fillId="0" borderId="80" xfId="50" applyFont="1" applyBorder="1" applyAlignment="1">
      <alignment horizontal="center" vertical="center" wrapText="1"/>
    </xf>
    <xf numFmtId="0" fontId="99" fillId="0" borderId="81" xfId="50" applyFont="1" applyBorder="1" applyAlignment="1">
      <alignment horizontal="center" vertical="center" wrapText="1"/>
    </xf>
    <xf numFmtId="0" fontId="66" fillId="0" borderId="110" xfId="50" applyFont="1" applyFill="1" applyBorder="1" applyAlignment="1">
      <alignment horizontal="left" vertical="center" wrapText="1"/>
    </xf>
    <xf numFmtId="0" fontId="66" fillId="0" borderId="112" xfId="50" applyFont="1" applyFill="1" applyBorder="1" applyAlignment="1">
      <alignment horizontal="left" vertical="center" wrapText="1"/>
    </xf>
    <xf numFmtId="0" fontId="66" fillId="0" borderId="111" xfId="50" applyFont="1" applyFill="1" applyBorder="1" applyAlignment="1">
      <alignment horizontal="left" vertical="center" wrapText="1"/>
    </xf>
    <xf numFmtId="0" fontId="0" fillId="0" borderId="112" xfId="0" applyBorder="1" applyAlignment="1">
      <alignment vertical="center"/>
    </xf>
    <xf numFmtId="0" fontId="0" fillId="0" borderId="111" xfId="0" applyBorder="1" applyAlignment="1">
      <alignment vertical="center"/>
    </xf>
    <xf numFmtId="0" fontId="99" fillId="0" borderId="108" xfId="50" applyFont="1" applyFill="1" applyBorder="1" applyAlignment="1">
      <alignment vertical="center"/>
    </xf>
    <xf numFmtId="0" fontId="119" fillId="26" borderId="0" xfId="56" applyFont="1" applyFill="1" applyAlignment="1" applyProtection="1">
      <alignment horizontal="center" vertical="center"/>
      <protection hidden="1"/>
    </xf>
    <xf numFmtId="0" fontId="122" fillId="0" borderId="0" xfId="56" applyFont="1" applyAlignment="1" applyProtection="1">
      <alignment horizontal="center" vertical="center"/>
      <protection hidden="1"/>
    </xf>
    <xf numFmtId="0" fontId="21" fillId="0" borderId="93" xfId="56" applyFont="1" applyBorder="1" applyAlignment="1" applyProtection="1">
      <alignment horizontal="center" vertical="center" wrapText="1"/>
      <protection hidden="1"/>
    </xf>
    <xf numFmtId="0" fontId="21" fillId="0" borderId="12" xfId="56" applyFont="1" applyBorder="1" applyAlignment="1" applyProtection="1">
      <alignment horizontal="center" vertical="center" wrapText="1"/>
      <protection hidden="1"/>
    </xf>
    <xf numFmtId="0" fontId="21" fillId="29" borderId="93" xfId="56" applyFont="1" applyFill="1" applyBorder="1" applyAlignment="1" applyProtection="1">
      <alignment horizontal="center" vertical="center" wrapText="1"/>
      <protection hidden="1"/>
    </xf>
    <xf numFmtId="0" fontId="21" fillId="29" borderId="94" xfId="56" applyFont="1" applyFill="1" applyBorder="1" applyAlignment="1" applyProtection="1">
      <alignment horizontal="center" vertical="center" wrapText="1"/>
      <protection hidden="1"/>
    </xf>
    <xf numFmtId="0" fontId="21" fillId="29" borderId="12" xfId="56" applyFont="1" applyFill="1" applyBorder="1" applyAlignment="1" applyProtection="1">
      <alignment horizontal="center" vertical="center" wrapText="1"/>
      <protection hidden="1"/>
    </xf>
    <xf numFmtId="0" fontId="21" fillId="29" borderId="14" xfId="56" applyFont="1" applyFill="1" applyBorder="1" applyAlignment="1" applyProtection="1">
      <alignment horizontal="center" vertical="center" wrapText="1"/>
      <protection hidden="1"/>
    </xf>
    <xf numFmtId="0" fontId="21" fillId="29" borderId="100" xfId="56" applyFont="1" applyFill="1" applyBorder="1" applyAlignment="1" applyProtection="1">
      <alignment horizontal="distributed" vertical="center"/>
      <protection hidden="1"/>
    </xf>
    <xf numFmtId="0" fontId="21" fillId="29" borderId="93" xfId="56" applyFont="1" applyFill="1" applyBorder="1" applyAlignment="1" applyProtection="1">
      <alignment horizontal="distributed" vertical="center"/>
      <protection hidden="1"/>
    </xf>
    <xf numFmtId="0" fontId="21" fillId="29" borderId="94" xfId="56" applyFont="1" applyFill="1" applyBorder="1" applyAlignment="1" applyProtection="1">
      <alignment horizontal="distributed" vertical="center"/>
      <protection hidden="1"/>
    </xf>
    <xf numFmtId="0" fontId="21" fillId="29" borderId="11" xfId="56" applyFont="1" applyFill="1" applyBorder="1" applyAlignment="1" applyProtection="1">
      <alignment horizontal="distributed" vertical="center"/>
      <protection hidden="1"/>
    </xf>
    <xf numFmtId="0" fontId="21" fillId="29" borderId="12" xfId="56" applyFont="1" applyFill="1" applyBorder="1" applyAlignment="1" applyProtection="1">
      <alignment horizontal="distributed" vertical="center"/>
      <protection hidden="1"/>
    </xf>
    <xf numFmtId="0" fontId="21" fillId="29" borderId="14" xfId="56" applyFont="1" applyFill="1" applyBorder="1" applyAlignment="1" applyProtection="1">
      <alignment horizontal="distributed" vertical="center"/>
      <protection hidden="1"/>
    </xf>
    <xf numFmtId="0" fontId="21" fillId="0" borderId="100" xfId="56" applyFont="1" applyBorder="1" applyAlignment="1" applyProtection="1">
      <alignment horizontal="left" vertical="center" wrapText="1"/>
      <protection hidden="1"/>
    </xf>
    <xf numFmtId="0" fontId="21" fillId="0" borderId="93" xfId="56" applyFont="1" applyBorder="1" applyAlignment="1" applyProtection="1">
      <alignment horizontal="left" vertical="center" wrapText="1"/>
      <protection hidden="1"/>
    </xf>
    <xf numFmtId="0" fontId="21" fillId="0" borderId="94" xfId="56" applyFont="1" applyBorder="1" applyAlignment="1" applyProtection="1">
      <alignment horizontal="left" vertical="center" wrapText="1"/>
      <protection hidden="1"/>
    </xf>
    <xf numFmtId="0" fontId="21" fillId="0" borderId="11" xfId="56" applyFont="1" applyBorder="1" applyAlignment="1" applyProtection="1">
      <alignment horizontal="left" vertical="center" wrapText="1"/>
      <protection hidden="1"/>
    </xf>
    <xf numFmtId="0" fontId="21" fillId="0" borderId="12" xfId="56" applyFont="1" applyBorder="1" applyAlignment="1" applyProtection="1">
      <alignment horizontal="left" vertical="center" wrapText="1"/>
      <protection hidden="1"/>
    </xf>
    <xf numFmtId="0" fontId="21" fillId="0" borderId="14" xfId="56" applyFont="1" applyBorder="1" applyAlignment="1" applyProtection="1">
      <alignment horizontal="left" vertical="center" wrapText="1"/>
      <protection hidden="1"/>
    </xf>
    <xf numFmtId="0" fontId="21" fillId="32" borderId="100" xfId="56" applyFont="1" applyFill="1" applyBorder="1" applyAlignment="1" applyProtection="1">
      <alignment horizontal="center" vertical="center" wrapText="1"/>
      <protection hidden="1"/>
    </xf>
    <xf numFmtId="0" fontId="12" fillId="32" borderId="94" xfId="62" applyFill="1" applyBorder="1" applyAlignment="1">
      <alignment horizontal="center" vertical="center"/>
    </xf>
    <xf numFmtId="0" fontId="12" fillId="32" borderId="10" xfId="62" applyFill="1" applyBorder="1" applyAlignment="1">
      <alignment horizontal="center" vertical="center"/>
    </xf>
    <xf numFmtId="0" fontId="12" fillId="32" borderId="13" xfId="62" applyFill="1" applyBorder="1" applyAlignment="1">
      <alignment horizontal="center" vertical="center"/>
    </xf>
    <xf numFmtId="0" fontId="12" fillId="32" borderId="11" xfId="62" applyFill="1" applyBorder="1" applyAlignment="1">
      <alignment horizontal="center" vertical="center"/>
    </xf>
    <xf numFmtId="0" fontId="12" fillId="32" borderId="14" xfId="62" applyFill="1" applyBorder="1" applyAlignment="1">
      <alignment horizontal="center" vertical="center"/>
    </xf>
    <xf numFmtId="0" fontId="21" fillId="29" borderId="100" xfId="56" applyFont="1" applyFill="1" applyBorder="1" applyAlignment="1" applyProtection="1">
      <alignment horizontal="center" vertical="center" wrapText="1"/>
      <protection hidden="1"/>
    </xf>
    <xf numFmtId="0" fontId="21" fillId="29" borderId="11" xfId="56" applyFont="1" applyFill="1" applyBorder="1" applyAlignment="1" applyProtection="1">
      <alignment horizontal="center" vertical="center" wrapText="1"/>
      <protection hidden="1"/>
    </xf>
    <xf numFmtId="0" fontId="21" fillId="0" borderId="10" xfId="56" applyFont="1" applyBorder="1" applyAlignment="1" applyProtection="1">
      <alignment horizontal="center" vertical="center"/>
      <protection hidden="1"/>
    </xf>
    <xf numFmtId="0" fontId="21" fillId="0" borderId="0" xfId="56" applyFont="1" applyAlignment="1" applyProtection="1">
      <alignment horizontal="center" vertical="center"/>
      <protection hidden="1"/>
    </xf>
    <xf numFmtId="0" fontId="21" fillId="0" borderId="11" xfId="56" applyFont="1" applyBorder="1" applyAlignment="1" applyProtection="1">
      <alignment horizontal="center" vertical="center"/>
      <protection hidden="1"/>
    </xf>
    <xf numFmtId="0" fontId="21" fillId="0" borderId="12" xfId="56" applyFont="1" applyBorder="1" applyAlignment="1" applyProtection="1">
      <alignment horizontal="center" vertical="center"/>
      <protection hidden="1"/>
    </xf>
    <xf numFmtId="0" fontId="21" fillId="0" borderId="0" xfId="56" applyFont="1" applyAlignment="1" applyProtection="1">
      <alignment horizontal="left" vertical="center"/>
      <protection hidden="1"/>
    </xf>
    <xf numFmtId="0" fontId="21" fillId="0" borderId="12" xfId="56" applyFont="1" applyBorder="1" applyAlignment="1" applyProtection="1">
      <alignment horizontal="left" vertical="center"/>
      <protection hidden="1"/>
    </xf>
    <xf numFmtId="0" fontId="21" fillId="0" borderId="13" xfId="56" applyFont="1" applyBorder="1" applyAlignment="1" applyProtection="1">
      <alignment horizontal="left" vertical="center"/>
      <protection hidden="1"/>
    </xf>
    <xf numFmtId="0" fontId="21" fillId="0" borderId="14" xfId="56" applyFont="1" applyBorder="1" applyAlignment="1" applyProtection="1">
      <alignment horizontal="left" vertical="center"/>
      <protection hidden="1"/>
    </xf>
    <xf numFmtId="0" fontId="21" fillId="0" borderId="0" xfId="56" applyFont="1" applyAlignment="1" applyProtection="1">
      <alignment horizontal="center" vertical="top"/>
      <protection hidden="1"/>
    </xf>
    <xf numFmtId="0" fontId="21" fillId="30" borderId="100" xfId="56" applyFont="1" applyFill="1" applyBorder="1" applyAlignment="1" applyProtection="1">
      <alignment horizontal="center" vertical="center" textRotation="255"/>
      <protection hidden="1"/>
    </xf>
    <xf numFmtId="0" fontId="21" fillId="30" borderId="94" xfId="56" applyFont="1" applyFill="1" applyBorder="1" applyAlignment="1" applyProtection="1">
      <alignment horizontal="center" vertical="center" textRotation="255"/>
      <protection hidden="1"/>
    </xf>
    <xf numFmtId="0" fontId="21" fillId="30" borderId="10" xfId="56" applyFont="1" applyFill="1" applyBorder="1" applyAlignment="1" applyProtection="1">
      <alignment horizontal="center" vertical="center" textRotation="255"/>
      <protection hidden="1"/>
    </xf>
    <xf numFmtId="0" fontId="21" fillId="30" borderId="13" xfId="56" applyFont="1" applyFill="1" applyBorder="1" applyAlignment="1" applyProtection="1">
      <alignment horizontal="center" vertical="center" textRotation="255"/>
      <protection hidden="1"/>
    </xf>
    <xf numFmtId="0" fontId="21" fillId="30" borderId="11" xfId="56" applyFont="1" applyFill="1" applyBorder="1" applyAlignment="1" applyProtection="1">
      <alignment horizontal="center" vertical="center" textRotation="255"/>
      <protection hidden="1"/>
    </xf>
    <xf numFmtId="0" fontId="21" fillId="30" borderId="14" xfId="56" applyFont="1" applyFill="1" applyBorder="1" applyAlignment="1" applyProtection="1">
      <alignment horizontal="center" vertical="center" textRotation="255"/>
      <protection hidden="1"/>
    </xf>
    <xf numFmtId="0" fontId="21" fillId="0" borderId="0" xfId="56" applyFont="1" applyAlignment="1" applyProtection="1">
      <alignment horizontal="center" vertical="center" wrapText="1"/>
      <protection hidden="1"/>
    </xf>
    <xf numFmtId="0" fontId="21" fillId="0" borderId="0" xfId="56" applyFont="1" applyAlignment="1" applyProtection="1">
      <alignment vertical="center" wrapText="1"/>
      <protection hidden="1"/>
    </xf>
    <xf numFmtId="0" fontId="21" fillId="0" borderId="100" xfId="56" applyFont="1" applyBorder="1" applyAlignment="1" applyProtection="1">
      <alignment horizontal="left" vertical="center"/>
      <protection locked="0"/>
    </xf>
    <xf numFmtId="0" fontId="21" fillId="0" borderId="93" xfId="56" applyFont="1" applyBorder="1" applyAlignment="1" applyProtection="1">
      <alignment horizontal="left" vertical="center"/>
      <protection locked="0"/>
    </xf>
    <xf numFmtId="0" fontId="21" fillId="0" borderId="94" xfId="56" applyFont="1" applyBorder="1" applyAlignment="1" applyProtection="1">
      <alignment horizontal="left" vertical="center"/>
      <protection locked="0"/>
    </xf>
    <xf numFmtId="0" fontId="21" fillId="0" borderId="11" xfId="56" applyFont="1" applyBorder="1" applyAlignment="1" applyProtection="1">
      <alignment horizontal="left" vertical="center"/>
      <protection locked="0"/>
    </xf>
    <xf numFmtId="0" fontId="21" fillId="0" borderId="12" xfId="56" applyFont="1" applyBorder="1" applyAlignment="1" applyProtection="1">
      <alignment horizontal="left" vertical="center"/>
      <protection locked="0"/>
    </xf>
    <xf numFmtId="0" fontId="21" fillId="0" borderId="14" xfId="56" applyFont="1" applyBorder="1" applyAlignment="1" applyProtection="1">
      <alignment horizontal="left" vertical="center"/>
      <protection locked="0"/>
    </xf>
    <xf numFmtId="0" fontId="21" fillId="30" borderId="100" xfId="56" applyFont="1" applyFill="1" applyBorder="1" applyAlignment="1" applyProtection="1">
      <alignment horizontal="distributed" vertical="center"/>
      <protection hidden="1"/>
    </xf>
    <xf numFmtId="0" fontId="21" fillId="30" borderId="93" xfId="56" applyFont="1" applyFill="1" applyBorder="1" applyAlignment="1" applyProtection="1">
      <alignment horizontal="distributed" vertical="center"/>
      <protection hidden="1"/>
    </xf>
    <xf numFmtId="0" fontId="21" fillId="30" borderId="94" xfId="56" applyFont="1" applyFill="1" applyBorder="1" applyAlignment="1" applyProtection="1">
      <alignment horizontal="distributed" vertical="center"/>
      <protection hidden="1"/>
    </xf>
    <xf numFmtId="0" fontId="21" fillId="30" borderId="11" xfId="56" applyFont="1" applyFill="1" applyBorder="1" applyAlignment="1" applyProtection="1">
      <alignment horizontal="distributed" vertical="center"/>
      <protection hidden="1"/>
    </xf>
    <xf numFmtId="0" fontId="21" fillId="30" borderId="12" xfId="56" applyFont="1" applyFill="1" applyBorder="1" applyAlignment="1" applyProtection="1">
      <alignment horizontal="distributed" vertical="center"/>
      <protection hidden="1"/>
    </xf>
    <xf numFmtId="0" fontId="21" fillId="30" borderId="14" xfId="56" applyFont="1" applyFill="1" applyBorder="1" applyAlignment="1" applyProtection="1">
      <alignment horizontal="distributed" vertical="center"/>
      <protection hidden="1"/>
    </xf>
    <xf numFmtId="1" fontId="21" fillId="0" borderId="100" xfId="56" applyNumberFormat="1" applyFont="1" applyBorder="1" applyAlignment="1" applyProtection="1">
      <alignment horizontal="center" vertical="center" wrapText="1"/>
      <protection locked="0"/>
    </xf>
    <xf numFmtId="1" fontId="21" fillId="0" borderId="154" xfId="56" applyNumberFormat="1" applyFont="1" applyBorder="1" applyAlignment="1" applyProtection="1">
      <alignment horizontal="center" vertical="center" wrapText="1"/>
      <protection locked="0"/>
    </xf>
    <xf numFmtId="1" fontId="21" fillId="0" borderId="11" xfId="56" applyNumberFormat="1" applyFont="1" applyBorder="1" applyAlignment="1" applyProtection="1">
      <alignment horizontal="center" vertical="center" wrapText="1"/>
      <protection locked="0"/>
    </xf>
    <xf numFmtId="1" fontId="21" fillId="0" borderId="155" xfId="56" applyNumberFormat="1" applyFont="1" applyBorder="1" applyAlignment="1" applyProtection="1">
      <alignment horizontal="center" vertical="center" wrapText="1"/>
      <protection locked="0"/>
    </xf>
    <xf numFmtId="1" fontId="21" fillId="0" borderId="139" xfId="56" applyNumberFormat="1" applyFont="1" applyBorder="1" applyAlignment="1" applyProtection="1">
      <alignment horizontal="center" vertical="center" wrapText="1"/>
      <protection locked="0"/>
    </xf>
    <xf numFmtId="1" fontId="21" fillId="0" borderId="142" xfId="56" applyNumberFormat="1" applyFont="1" applyBorder="1" applyAlignment="1" applyProtection="1">
      <alignment horizontal="center" vertical="center" wrapText="1"/>
      <protection locked="0"/>
    </xf>
    <xf numFmtId="0" fontId="21" fillId="0" borderId="100" xfId="56" applyFont="1" applyBorder="1" applyAlignment="1" applyProtection="1">
      <alignment horizontal="left" vertical="center" wrapText="1"/>
      <protection locked="0"/>
    </xf>
    <xf numFmtId="0" fontId="21" fillId="0" borderId="93" xfId="56" applyFont="1" applyBorder="1" applyAlignment="1" applyProtection="1">
      <alignment horizontal="left" vertical="center" wrapText="1"/>
      <protection locked="0"/>
    </xf>
    <xf numFmtId="0" fontId="21" fillId="0" borderId="94" xfId="56" applyFont="1" applyBorder="1" applyAlignment="1" applyProtection="1">
      <alignment horizontal="left" vertical="center" wrapText="1"/>
      <protection locked="0"/>
    </xf>
    <xf numFmtId="0" fontId="21" fillId="0" borderId="11" xfId="56" applyFont="1" applyBorder="1" applyAlignment="1" applyProtection="1">
      <alignment horizontal="left" vertical="center" wrapText="1"/>
      <protection locked="0"/>
    </xf>
    <xf numFmtId="0" fontId="21" fillId="0" borderId="12" xfId="56" applyFont="1" applyBorder="1" applyAlignment="1" applyProtection="1">
      <alignment horizontal="left" vertical="center" wrapText="1"/>
      <protection locked="0"/>
    </xf>
    <xf numFmtId="0" fontId="21" fillId="0" borderId="14" xfId="56" applyFont="1" applyBorder="1" applyAlignment="1" applyProtection="1">
      <alignment horizontal="left" vertical="center" wrapText="1"/>
      <protection locked="0"/>
    </xf>
    <xf numFmtId="0" fontId="21" fillId="30" borderId="100" xfId="56" applyFont="1" applyFill="1" applyBorder="1" applyAlignment="1" applyProtection="1">
      <alignment horizontal="center" vertical="center" wrapText="1"/>
      <protection hidden="1"/>
    </xf>
    <xf numFmtId="0" fontId="21" fillId="30" borderId="93" xfId="56" applyFont="1" applyFill="1" applyBorder="1" applyAlignment="1" applyProtection="1">
      <alignment horizontal="center" vertical="center" wrapText="1"/>
      <protection hidden="1"/>
    </xf>
    <xf numFmtId="0" fontId="21" fillId="30" borderId="11" xfId="56" applyFont="1" applyFill="1" applyBorder="1" applyAlignment="1" applyProtection="1">
      <alignment horizontal="center" vertical="center" wrapText="1"/>
      <protection hidden="1"/>
    </xf>
    <xf numFmtId="0" fontId="21" fillId="30" borderId="12" xfId="56" applyFont="1" applyFill="1" applyBorder="1" applyAlignment="1" applyProtection="1">
      <alignment horizontal="center" vertical="center" wrapText="1"/>
      <protection hidden="1"/>
    </xf>
    <xf numFmtId="1" fontId="21" fillId="0" borderId="138" xfId="56" applyNumberFormat="1" applyFont="1" applyBorder="1" applyAlignment="1" applyProtection="1">
      <alignment horizontal="center" vertical="center" wrapText="1"/>
      <protection locked="0"/>
    </xf>
    <xf numFmtId="1" fontId="21" fillId="0" borderId="141" xfId="56" applyNumberFormat="1" applyFont="1" applyBorder="1" applyAlignment="1" applyProtection="1">
      <alignment horizontal="center" vertical="center" wrapText="1"/>
      <protection locked="0"/>
    </xf>
    <xf numFmtId="1" fontId="21" fillId="0" borderId="152" xfId="56" applyNumberFormat="1" applyFont="1" applyBorder="1" applyAlignment="1" applyProtection="1">
      <alignment horizontal="center" vertical="center" wrapText="1"/>
      <protection locked="0"/>
    </xf>
    <xf numFmtId="1" fontId="21" fillId="0" borderId="153" xfId="56" applyNumberFormat="1" applyFont="1" applyBorder="1" applyAlignment="1" applyProtection="1">
      <alignment horizontal="center" vertical="center" wrapText="1"/>
      <protection locked="0"/>
    </xf>
    <xf numFmtId="0" fontId="21" fillId="0" borderId="151" xfId="56" applyFont="1" applyBorder="1" applyAlignment="1" applyProtection="1">
      <alignment horizontal="center" vertical="center"/>
      <protection hidden="1"/>
    </xf>
    <xf numFmtId="0" fontId="21" fillId="0" borderId="27" xfId="56" applyFont="1" applyBorder="1" applyAlignment="1" applyProtection="1">
      <alignment horizontal="center" vertical="center"/>
      <protection hidden="1"/>
    </xf>
    <xf numFmtId="0" fontId="21" fillId="30" borderId="100" xfId="56" applyFont="1" applyFill="1" applyBorder="1" applyAlignment="1" applyProtection="1">
      <alignment horizontal="center" vertical="center"/>
      <protection hidden="1"/>
    </xf>
    <xf numFmtId="0" fontId="21" fillId="30" borderId="93" xfId="56" applyFont="1" applyFill="1" applyBorder="1" applyAlignment="1" applyProtection="1">
      <alignment horizontal="center" vertical="center"/>
      <protection hidden="1"/>
    </xf>
    <xf numFmtId="0" fontId="21" fillId="30" borderId="94" xfId="56" applyFont="1" applyFill="1" applyBorder="1" applyAlignment="1" applyProtection="1">
      <alignment horizontal="center" vertical="center"/>
      <protection hidden="1"/>
    </xf>
    <xf numFmtId="0" fontId="21" fillId="30" borderId="11" xfId="56" applyFont="1" applyFill="1" applyBorder="1" applyAlignment="1" applyProtection="1">
      <alignment horizontal="center" vertical="center"/>
      <protection hidden="1"/>
    </xf>
    <xf numFmtId="0" fontId="21" fillId="30" borderId="12" xfId="56" applyFont="1" applyFill="1" applyBorder="1" applyAlignment="1" applyProtection="1">
      <alignment horizontal="center" vertical="center"/>
      <protection hidden="1"/>
    </xf>
    <xf numFmtId="0" fontId="21" fillId="30" borderId="14" xfId="56" applyFont="1" applyFill="1" applyBorder="1" applyAlignment="1" applyProtection="1">
      <alignment horizontal="center" vertical="center"/>
      <protection hidden="1"/>
    </xf>
    <xf numFmtId="0" fontId="21" fillId="30" borderId="94" xfId="56" applyFont="1" applyFill="1" applyBorder="1" applyAlignment="1" applyProtection="1">
      <alignment horizontal="center" vertical="center" wrapText="1"/>
      <protection hidden="1"/>
    </xf>
    <xf numFmtId="0" fontId="21" fillId="30" borderId="14" xfId="56" applyFont="1" applyFill="1" applyBorder="1" applyAlignment="1" applyProtection="1">
      <alignment horizontal="center" vertical="center" wrapText="1"/>
      <protection hidden="1"/>
    </xf>
    <xf numFmtId="1" fontId="21" fillId="0" borderId="140" xfId="62" applyNumberFormat="1" applyFont="1" applyBorder="1" applyAlignment="1" applyProtection="1">
      <alignment horizontal="center" vertical="center" wrapText="1"/>
      <protection locked="0"/>
    </xf>
    <xf numFmtId="1" fontId="21" fillId="0" borderId="94" xfId="62" applyNumberFormat="1" applyFont="1" applyBorder="1" applyAlignment="1" applyProtection="1">
      <alignment horizontal="center" vertical="center" wrapText="1"/>
      <protection locked="0"/>
    </xf>
    <xf numFmtId="1" fontId="21" fillId="0" borderId="143" xfId="62" applyNumberFormat="1" applyFont="1" applyBorder="1" applyAlignment="1" applyProtection="1">
      <alignment horizontal="center" vertical="center" wrapText="1"/>
      <protection locked="0"/>
    </xf>
    <xf numFmtId="1" fontId="21" fillId="0" borderId="14" xfId="62" applyNumberFormat="1" applyFont="1" applyBorder="1" applyAlignment="1" applyProtection="1">
      <alignment horizontal="center" vertical="center" wrapText="1"/>
      <protection locked="0"/>
    </xf>
    <xf numFmtId="0" fontId="116" fillId="0" borderId="100" xfId="56" applyFont="1" applyBorder="1" applyAlignment="1" applyProtection="1">
      <alignment horizontal="center" vertical="center"/>
      <protection locked="0" hidden="1"/>
    </xf>
    <xf numFmtId="0" fontId="116" fillId="0" borderId="93" xfId="56" applyFont="1" applyBorder="1" applyAlignment="1" applyProtection="1">
      <alignment horizontal="center" vertical="center"/>
      <protection locked="0" hidden="1"/>
    </xf>
    <xf numFmtId="0" fontId="116" fillId="0" borderId="94" xfId="56" applyFont="1" applyBorder="1" applyAlignment="1" applyProtection="1">
      <alignment horizontal="center" vertical="center"/>
      <protection locked="0" hidden="1"/>
    </xf>
    <xf numFmtId="0" fontId="116" fillId="0" borderId="11" xfId="56" applyFont="1" applyBorder="1" applyAlignment="1" applyProtection="1">
      <alignment horizontal="center" vertical="center"/>
      <protection locked="0" hidden="1"/>
    </xf>
    <xf numFmtId="0" fontId="116" fillId="0" borderId="12" xfId="56" applyFont="1" applyBorder="1" applyAlignment="1" applyProtection="1">
      <alignment horizontal="center" vertical="center"/>
      <protection locked="0" hidden="1"/>
    </xf>
    <xf numFmtId="0" fontId="116" fillId="0" borderId="14" xfId="56" applyFont="1" applyBorder="1" applyAlignment="1" applyProtection="1">
      <alignment horizontal="center" vertical="center"/>
      <protection locked="0" hidden="1"/>
    </xf>
    <xf numFmtId="0" fontId="21" fillId="30" borderId="100" xfId="56" applyFont="1" applyFill="1" applyBorder="1" applyAlignment="1" applyProtection="1">
      <alignment horizontal="center" vertical="center" textRotation="255" shrinkToFit="1"/>
      <protection hidden="1"/>
    </xf>
    <xf numFmtId="0" fontId="21" fillId="30" borderId="94" xfId="56" applyFont="1" applyFill="1" applyBorder="1" applyAlignment="1" applyProtection="1">
      <alignment horizontal="center" vertical="center" textRotation="255" shrinkToFit="1"/>
      <protection hidden="1"/>
    </xf>
    <xf numFmtId="0" fontId="21" fillId="30" borderId="10" xfId="56" applyFont="1" applyFill="1" applyBorder="1" applyAlignment="1" applyProtection="1">
      <alignment horizontal="center" vertical="center" textRotation="255" shrinkToFit="1"/>
      <protection hidden="1"/>
    </xf>
    <xf numFmtId="0" fontId="21" fillId="30" borderId="13" xfId="56" applyFont="1" applyFill="1" applyBorder="1" applyAlignment="1" applyProtection="1">
      <alignment horizontal="center" vertical="center" textRotation="255" shrinkToFit="1"/>
      <protection hidden="1"/>
    </xf>
    <xf numFmtId="0" fontId="21" fillId="30" borderId="11" xfId="56" applyFont="1" applyFill="1" applyBorder="1" applyAlignment="1" applyProtection="1">
      <alignment horizontal="center" vertical="center" textRotation="255" shrinkToFit="1"/>
      <protection hidden="1"/>
    </xf>
    <xf numFmtId="0" fontId="21" fillId="30" borderId="14" xfId="56" applyFont="1" applyFill="1" applyBorder="1" applyAlignment="1" applyProtection="1">
      <alignment horizontal="center" vertical="center" textRotation="255" shrinkToFit="1"/>
      <protection hidden="1"/>
    </xf>
    <xf numFmtId="0" fontId="21" fillId="30" borderId="110" xfId="56" applyFont="1" applyFill="1" applyBorder="1" applyAlignment="1" applyProtection="1">
      <alignment horizontal="distributed" vertical="center"/>
      <protection hidden="1"/>
    </xf>
    <xf numFmtId="0" fontId="21" fillId="30" borderId="112" xfId="56" applyFont="1" applyFill="1" applyBorder="1" applyAlignment="1" applyProtection="1">
      <alignment horizontal="distributed" vertical="center"/>
      <protection hidden="1"/>
    </xf>
    <xf numFmtId="0" fontId="21" fillId="30" borderId="111" xfId="56" applyFont="1" applyFill="1" applyBorder="1" applyAlignment="1" applyProtection="1">
      <alignment horizontal="distributed" vertical="center"/>
      <protection hidden="1"/>
    </xf>
    <xf numFmtId="0" fontId="21" fillId="0" borderId="93" xfId="62" applyFont="1" applyBorder="1" applyAlignment="1" applyProtection="1">
      <alignment horizontal="left" vertical="center"/>
      <protection locked="0"/>
    </xf>
    <xf numFmtId="0" fontId="21" fillId="0" borderId="94" xfId="62" applyFont="1" applyBorder="1" applyAlignment="1" applyProtection="1">
      <alignment horizontal="left" vertical="center"/>
      <protection locked="0"/>
    </xf>
    <xf numFmtId="0" fontId="21" fillId="0" borderId="12" xfId="62" applyFont="1" applyBorder="1" applyAlignment="1" applyProtection="1">
      <alignment horizontal="left" vertical="center"/>
      <protection locked="0"/>
    </xf>
    <xf numFmtId="0" fontId="21" fillId="0" borderId="14" xfId="62" applyFont="1" applyBorder="1" applyAlignment="1" applyProtection="1">
      <alignment horizontal="left" vertical="center"/>
      <protection locked="0"/>
    </xf>
    <xf numFmtId="0" fontId="21" fillId="31" borderId="100" xfId="56" applyFont="1" applyFill="1" applyBorder="1" applyAlignment="1">
      <alignment horizontal="center" vertical="center"/>
    </xf>
    <xf numFmtId="0" fontId="21" fillId="31" borderId="144" xfId="56" applyFont="1" applyFill="1" applyBorder="1" applyAlignment="1">
      <alignment horizontal="center" vertical="center"/>
    </xf>
    <xf numFmtId="0" fontId="21" fillId="31" borderId="11" xfId="56" applyFont="1" applyFill="1" applyBorder="1" applyAlignment="1">
      <alignment horizontal="center" vertical="center"/>
    </xf>
    <xf numFmtId="0" fontId="21" fillId="31" borderId="26" xfId="56" applyFont="1" applyFill="1" applyBorder="1" applyAlignment="1">
      <alignment horizontal="center" vertical="center"/>
    </xf>
    <xf numFmtId="0" fontId="21" fillId="31" borderId="161" xfId="56" applyFont="1" applyFill="1" applyBorder="1" applyAlignment="1">
      <alignment horizontal="left" vertical="center"/>
    </xf>
    <xf numFmtId="0" fontId="21" fillId="31" borderId="93" xfId="56" applyFont="1" applyFill="1" applyBorder="1" applyAlignment="1">
      <alignment horizontal="left" vertical="center"/>
    </xf>
    <xf numFmtId="0" fontId="21" fillId="31" borderId="94" xfId="56" applyFont="1" applyFill="1" applyBorder="1" applyAlignment="1">
      <alignment horizontal="left" vertical="center"/>
    </xf>
    <xf numFmtId="0" fontId="21" fillId="31" borderId="25" xfId="56" applyFont="1" applyFill="1" applyBorder="1" applyAlignment="1">
      <alignment horizontal="left" vertical="center"/>
    </xf>
    <xf numFmtId="0" fontId="21" fillId="31" borderId="12" xfId="56" applyFont="1" applyFill="1" applyBorder="1" applyAlignment="1">
      <alignment horizontal="left" vertical="center"/>
    </xf>
    <xf numFmtId="0" fontId="21" fillId="31" borderId="14" xfId="56" applyFont="1" applyFill="1" applyBorder="1" applyAlignment="1">
      <alignment horizontal="left" vertical="center"/>
    </xf>
    <xf numFmtId="0" fontId="21" fillId="30" borderId="100" xfId="56" applyFont="1" applyFill="1" applyBorder="1" applyAlignment="1" applyProtection="1">
      <alignment horizontal="center" vertical="center" textRotation="255" wrapText="1"/>
      <protection hidden="1"/>
    </xf>
    <xf numFmtId="0" fontId="21" fillId="30" borderId="94" xfId="56" applyFont="1" applyFill="1" applyBorder="1" applyAlignment="1" applyProtection="1">
      <alignment horizontal="center" vertical="center" textRotation="255" wrapText="1"/>
      <protection hidden="1"/>
    </xf>
    <xf numFmtId="0" fontId="21" fillId="30" borderId="10" xfId="56" applyFont="1" applyFill="1" applyBorder="1" applyAlignment="1" applyProtection="1">
      <alignment horizontal="center" vertical="center" textRotation="255" wrapText="1"/>
      <protection hidden="1"/>
    </xf>
    <xf numFmtId="0" fontId="21" fillId="30" borderId="13" xfId="56" applyFont="1" applyFill="1" applyBorder="1" applyAlignment="1" applyProtection="1">
      <alignment horizontal="center" vertical="center" textRotation="255" wrapText="1"/>
      <protection hidden="1"/>
    </xf>
    <xf numFmtId="0" fontId="21" fillId="30" borderId="11" xfId="56" applyFont="1" applyFill="1" applyBorder="1" applyAlignment="1" applyProtection="1">
      <alignment horizontal="center" vertical="center" textRotation="255" wrapText="1"/>
      <protection hidden="1"/>
    </xf>
    <xf numFmtId="0" fontId="21" fillId="30" borderId="14" xfId="56" applyFont="1" applyFill="1" applyBorder="1" applyAlignment="1" applyProtection="1">
      <alignment horizontal="center" vertical="center" textRotation="255" wrapText="1"/>
      <protection hidden="1"/>
    </xf>
    <xf numFmtId="0" fontId="21" fillId="30" borderId="127" xfId="56" applyFont="1" applyFill="1" applyBorder="1" applyAlignment="1" applyProtection="1">
      <alignment horizontal="distributed" vertical="center" wrapText="1"/>
      <protection hidden="1"/>
    </xf>
    <xf numFmtId="0" fontId="21" fillId="30" borderId="129" xfId="56" applyFont="1" applyFill="1" applyBorder="1" applyAlignment="1" applyProtection="1">
      <alignment horizontal="distributed" vertical="center" wrapText="1"/>
      <protection hidden="1"/>
    </xf>
    <xf numFmtId="0" fontId="21" fillId="30" borderId="128" xfId="56" applyFont="1" applyFill="1" applyBorder="1" applyAlignment="1" applyProtection="1">
      <alignment horizontal="distributed" vertical="center" wrapText="1"/>
      <protection hidden="1"/>
    </xf>
    <xf numFmtId="0" fontId="21" fillId="30" borderId="145" xfId="56" applyFont="1" applyFill="1" applyBorder="1" applyAlignment="1" applyProtection="1">
      <alignment horizontal="center" vertical="center"/>
      <protection hidden="1"/>
    </xf>
    <xf numFmtId="0" fontId="21" fillId="30" borderId="146" xfId="56" applyFont="1" applyFill="1" applyBorder="1" applyAlignment="1" applyProtection="1">
      <alignment horizontal="center" vertical="center"/>
      <protection hidden="1"/>
    </xf>
    <xf numFmtId="0" fontId="21" fillId="0" borderId="146" xfId="56" applyFont="1" applyBorder="1" applyAlignment="1" applyProtection="1">
      <alignment horizontal="center" vertical="center"/>
      <protection hidden="1"/>
    </xf>
    <xf numFmtId="0" fontId="21" fillId="0" borderId="147" xfId="56" applyFont="1" applyBorder="1" applyAlignment="1" applyProtection="1">
      <alignment horizontal="center" vertical="center"/>
      <protection hidden="1"/>
    </xf>
    <xf numFmtId="0" fontId="21" fillId="30" borderId="147" xfId="56" applyFont="1" applyFill="1" applyBorder="1" applyProtection="1">
      <alignment vertical="center"/>
      <protection hidden="1"/>
    </xf>
    <xf numFmtId="0" fontId="21" fillId="30" borderId="129" xfId="56" applyFont="1" applyFill="1" applyBorder="1" applyProtection="1">
      <alignment vertical="center"/>
      <protection hidden="1"/>
    </xf>
    <xf numFmtId="0" fontId="21" fillId="30" borderId="128" xfId="56" applyFont="1" applyFill="1" applyBorder="1" applyProtection="1">
      <alignment vertical="center"/>
      <protection hidden="1"/>
    </xf>
    <xf numFmtId="0" fontId="21" fillId="30" borderId="135" xfId="56" applyFont="1" applyFill="1" applyBorder="1" applyAlignment="1" applyProtection="1">
      <alignment horizontal="distributed" vertical="center"/>
      <protection hidden="1"/>
    </xf>
    <xf numFmtId="0" fontId="21" fillId="30" borderId="136" xfId="56" applyFont="1" applyFill="1" applyBorder="1" applyAlignment="1" applyProtection="1">
      <alignment horizontal="distributed" vertical="center"/>
      <protection hidden="1"/>
    </xf>
    <xf numFmtId="0" fontId="21" fillId="30" borderId="137" xfId="56" applyFont="1" applyFill="1" applyBorder="1" applyAlignment="1" applyProtection="1">
      <alignment horizontal="distributed" vertical="center"/>
      <protection hidden="1"/>
    </xf>
    <xf numFmtId="0" fontId="21" fillId="30" borderId="10" xfId="56" applyFont="1" applyFill="1" applyBorder="1" applyAlignment="1" applyProtection="1">
      <alignment horizontal="distributed" vertical="center"/>
      <protection hidden="1"/>
    </xf>
    <xf numFmtId="0" fontId="21" fillId="30" borderId="0" xfId="56" applyFont="1" applyFill="1" applyAlignment="1" applyProtection="1">
      <alignment horizontal="distributed" vertical="center"/>
      <protection hidden="1"/>
    </xf>
    <xf numFmtId="0" fontId="21" fillId="30" borderId="13" xfId="56" applyFont="1" applyFill="1" applyBorder="1" applyAlignment="1" applyProtection="1">
      <alignment horizontal="distributed" vertical="center"/>
      <protection hidden="1"/>
    </xf>
    <xf numFmtId="0" fontId="21" fillId="30" borderId="29" xfId="56" applyFont="1" applyFill="1" applyBorder="1" applyAlignment="1" applyProtection="1">
      <alignment horizontal="distributed" vertical="center"/>
      <protection hidden="1"/>
    </xf>
    <xf numFmtId="0" fontId="21" fillId="30" borderId="130" xfId="56" applyFont="1" applyFill="1" applyBorder="1" applyAlignment="1" applyProtection="1">
      <alignment horizontal="distributed" vertical="center"/>
      <protection hidden="1"/>
    </xf>
    <xf numFmtId="0" fontId="21" fillId="30" borderId="131" xfId="56" applyFont="1" applyFill="1" applyBorder="1" applyAlignment="1" applyProtection="1">
      <alignment horizontal="distributed" vertical="center"/>
      <protection hidden="1"/>
    </xf>
    <xf numFmtId="0" fontId="21" fillId="0" borderId="94" xfId="62" applyFont="1" applyBorder="1" applyAlignment="1" applyProtection="1">
      <alignment horizontal="center" vertical="center" textRotation="255"/>
      <protection hidden="1"/>
    </xf>
    <xf numFmtId="0" fontId="21" fillId="0" borderId="10" xfId="62" applyFont="1" applyBorder="1" applyAlignment="1" applyProtection="1">
      <alignment horizontal="center" vertical="center" textRotation="255"/>
      <protection hidden="1"/>
    </xf>
    <xf numFmtId="0" fontId="21" fillId="0" borderId="13" xfId="62" applyFont="1" applyBorder="1" applyAlignment="1" applyProtection="1">
      <alignment horizontal="center" vertical="center" textRotation="255"/>
      <protection hidden="1"/>
    </xf>
    <xf numFmtId="0" fontId="21" fillId="0" borderId="11" xfId="62" applyFont="1" applyBorder="1" applyAlignment="1" applyProtection="1">
      <alignment horizontal="center" vertical="center" textRotation="255"/>
      <protection hidden="1"/>
    </xf>
    <xf numFmtId="0" fontId="21" fillId="0" borderId="14" xfId="62" applyFont="1" applyBorder="1" applyAlignment="1" applyProtection="1">
      <alignment horizontal="center" vertical="center" textRotation="255"/>
      <protection hidden="1"/>
    </xf>
    <xf numFmtId="0" fontId="21" fillId="30" borderId="100" xfId="56" applyFont="1" applyFill="1" applyBorder="1" applyAlignment="1" applyProtection="1">
      <alignment horizontal="distributed" vertical="center" wrapText="1"/>
      <protection hidden="1"/>
    </xf>
    <xf numFmtId="0" fontId="21" fillId="31" borderId="100" xfId="56" applyFont="1" applyFill="1" applyBorder="1" applyAlignment="1">
      <alignment horizontal="left" vertical="center"/>
    </xf>
    <xf numFmtId="0" fontId="21" fillId="31" borderId="29" xfId="56" applyFont="1" applyFill="1" applyBorder="1" applyAlignment="1">
      <alignment horizontal="left" vertical="center"/>
    </xf>
    <xf numFmtId="0" fontId="21" fillId="31" borderId="130" xfId="56" applyFont="1" applyFill="1" applyBorder="1" applyAlignment="1">
      <alignment horizontal="left" vertical="center"/>
    </xf>
    <xf numFmtId="49" fontId="21" fillId="0" borderId="135" xfId="56" applyNumberFormat="1" applyFont="1" applyBorder="1" applyProtection="1">
      <alignment vertical="center"/>
      <protection hidden="1"/>
    </xf>
    <xf numFmtId="49" fontId="21" fillId="0" borderId="136" xfId="56" applyNumberFormat="1" applyFont="1" applyBorder="1" applyProtection="1">
      <alignment vertical="center"/>
      <protection hidden="1"/>
    </xf>
    <xf numFmtId="49" fontId="21" fillId="0" borderId="137" xfId="56" applyNumberFormat="1" applyFont="1" applyBorder="1" applyProtection="1">
      <alignment vertical="center"/>
      <protection hidden="1"/>
    </xf>
    <xf numFmtId="49" fontId="21" fillId="0" borderId="29" xfId="56" applyNumberFormat="1" applyFont="1" applyBorder="1" applyProtection="1">
      <alignment vertical="center"/>
      <protection hidden="1"/>
    </xf>
    <xf numFmtId="49" fontId="21" fillId="0" borderId="130" xfId="56" applyNumberFormat="1" applyFont="1" applyBorder="1" applyProtection="1">
      <alignment vertical="center"/>
      <protection hidden="1"/>
    </xf>
    <xf numFmtId="49" fontId="21" fillId="0" borderId="131" xfId="56" applyNumberFormat="1" applyFont="1" applyBorder="1" applyProtection="1">
      <alignment vertical="center"/>
      <protection hidden="1"/>
    </xf>
    <xf numFmtId="0" fontId="21" fillId="0" borderId="135" xfId="56" applyFont="1" applyBorder="1" applyAlignment="1" applyProtection="1">
      <alignment horizontal="left" vertical="center"/>
      <protection hidden="1"/>
    </xf>
    <xf numFmtId="0" fontId="21" fillId="0" borderId="136" xfId="56" applyFont="1" applyBorder="1" applyAlignment="1" applyProtection="1">
      <alignment horizontal="left" vertical="center"/>
      <protection hidden="1"/>
    </xf>
    <xf numFmtId="0" fontId="21" fillId="0" borderId="137" xfId="56" applyFont="1" applyBorder="1" applyAlignment="1" applyProtection="1">
      <alignment horizontal="left" vertical="center"/>
      <protection hidden="1"/>
    </xf>
    <xf numFmtId="0" fontId="21" fillId="0" borderId="10" xfId="56" applyFont="1" applyBorder="1" applyAlignment="1" applyProtection="1">
      <alignment horizontal="left" vertical="center"/>
      <protection hidden="1"/>
    </xf>
    <xf numFmtId="0" fontId="21" fillId="30" borderId="135" xfId="56" applyFont="1" applyFill="1" applyBorder="1" applyAlignment="1" applyProtection="1">
      <alignment horizontal="center" vertical="center"/>
      <protection hidden="1"/>
    </xf>
    <xf numFmtId="0" fontId="21" fillId="30" borderId="136" xfId="56" applyFont="1" applyFill="1" applyBorder="1" applyAlignment="1" applyProtection="1">
      <alignment horizontal="center" vertical="center"/>
      <protection hidden="1"/>
    </xf>
    <xf numFmtId="0" fontId="21" fillId="30" borderId="137" xfId="56" applyFont="1" applyFill="1" applyBorder="1" applyAlignment="1" applyProtection="1">
      <alignment horizontal="center" vertical="center"/>
      <protection hidden="1"/>
    </xf>
    <xf numFmtId="179" fontId="21" fillId="0" borderId="135" xfId="56" applyNumberFormat="1" applyFont="1" applyBorder="1" applyAlignment="1" applyProtection="1">
      <alignment horizontal="center" vertical="center"/>
      <protection hidden="1"/>
    </xf>
    <xf numFmtId="179" fontId="21" fillId="0" borderId="136" xfId="56" applyNumberFormat="1" applyFont="1" applyBorder="1" applyAlignment="1" applyProtection="1">
      <alignment horizontal="center" vertical="center"/>
      <protection hidden="1"/>
    </xf>
    <xf numFmtId="179" fontId="21" fillId="0" borderId="148" xfId="56" applyNumberFormat="1" applyFont="1" applyBorder="1" applyAlignment="1" applyProtection="1">
      <alignment horizontal="center" vertical="center"/>
      <protection hidden="1"/>
    </xf>
    <xf numFmtId="179" fontId="21" fillId="0" borderId="11" xfId="56" applyNumberFormat="1" applyFont="1" applyBorder="1" applyAlignment="1" applyProtection="1">
      <alignment horizontal="center" vertical="center"/>
      <protection hidden="1"/>
    </xf>
    <xf numFmtId="179" fontId="21" fillId="0" borderId="12" xfId="56" applyNumberFormat="1" applyFont="1" applyBorder="1" applyAlignment="1" applyProtection="1">
      <alignment horizontal="center" vertical="center"/>
      <protection hidden="1"/>
    </xf>
    <xf numFmtId="179" fontId="21" fillId="0" borderId="26" xfId="56" applyNumberFormat="1" applyFont="1" applyBorder="1" applyAlignment="1" applyProtection="1">
      <alignment horizontal="center" vertical="center"/>
      <protection hidden="1"/>
    </xf>
    <xf numFmtId="0" fontId="21" fillId="0" borderId="149" xfId="56" applyFont="1" applyBorder="1" applyAlignment="1" applyProtection="1">
      <alignment horizontal="center" vertical="center"/>
      <protection hidden="1"/>
    </xf>
    <xf numFmtId="0" fontId="21" fillId="0" borderId="28" xfId="56" applyFont="1" applyBorder="1" applyAlignment="1" applyProtection="1">
      <alignment horizontal="center" vertical="center"/>
      <protection hidden="1"/>
    </xf>
    <xf numFmtId="179" fontId="21" fillId="0" borderId="150" xfId="56" applyNumberFormat="1" applyFont="1" applyBorder="1" applyAlignment="1" applyProtection="1">
      <alignment horizontal="center" vertical="center"/>
      <protection hidden="1"/>
    </xf>
    <xf numFmtId="179" fontId="21" fillId="0" borderId="25" xfId="56" applyNumberFormat="1" applyFont="1" applyBorder="1" applyAlignment="1" applyProtection="1">
      <alignment horizontal="center" vertical="center"/>
      <protection hidden="1"/>
    </xf>
    <xf numFmtId="178" fontId="21" fillId="31" borderId="139" xfId="56" applyNumberFormat="1" applyFont="1" applyFill="1" applyBorder="1" applyAlignment="1">
      <alignment horizontal="center" vertical="center"/>
    </xf>
    <xf numFmtId="178" fontId="21" fillId="31" borderId="142" xfId="56" applyNumberFormat="1" applyFont="1" applyFill="1" applyBorder="1" applyAlignment="1">
      <alignment horizontal="center" vertical="center"/>
    </xf>
    <xf numFmtId="178" fontId="21" fillId="31" borderId="140" xfId="56" applyNumberFormat="1" applyFont="1" applyFill="1" applyBorder="1" applyAlignment="1">
      <alignment horizontal="center" vertical="center"/>
    </xf>
    <xf numFmtId="178" fontId="21" fillId="31" borderId="143" xfId="56" applyNumberFormat="1" applyFont="1" applyFill="1" applyBorder="1" applyAlignment="1">
      <alignment horizontal="center" vertical="center"/>
    </xf>
    <xf numFmtId="178" fontId="21" fillId="31" borderId="94" xfId="56" applyNumberFormat="1" applyFont="1" applyFill="1" applyBorder="1" applyAlignment="1">
      <alignment horizontal="center" vertical="center"/>
    </xf>
    <xf numFmtId="178" fontId="21" fillId="31" borderId="14" xfId="56" applyNumberFormat="1" applyFont="1" applyFill="1" applyBorder="1" applyAlignment="1">
      <alignment horizontal="center" vertical="center"/>
    </xf>
    <xf numFmtId="49" fontId="31" fillId="0" borderId="93" xfId="62" applyNumberFormat="1" applyFont="1" applyBorder="1" applyAlignment="1" applyProtection="1">
      <alignment horizontal="center"/>
      <protection locked="0"/>
    </xf>
    <xf numFmtId="49" fontId="31" fillId="0" borderId="94" xfId="62" applyNumberFormat="1" applyFont="1" applyBorder="1" applyAlignment="1" applyProtection="1">
      <alignment horizontal="center"/>
      <protection locked="0"/>
    </xf>
    <xf numFmtId="49" fontId="31" fillId="0" borderId="12" xfId="62" applyNumberFormat="1" applyFont="1" applyBorder="1" applyAlignment="1" applyProtection="1">
      <alignment horizontal="center"/>
      <protection locked="0"/>
    </xf>
    <xf numFmtId="49" fontId="31" fillId="0" borderId="14" xfId="62" applyNumberFormat="1" applyFont="1" applyBorder="1" applyAlignment="1" applyProtection="1">
      <alignment horizontal="center"/>
      <protection locked="0"/>
    </xf>
    <xf numFmtId="0" fontId="21" fillId="31" borderId="135" xfId="56" applyFont="1" applyFill="1" applyBorder="1" applyAlignment="1">
      <alignment horizontal="left" vertical="center"/>
    </xf>
    <xf numFmtId="0" fontId="21" fillId="31" borderId="136" xfId="56" applyFont="1" applyFill="1" applyBorder="1" applyAlignment="1">
      <alignment horizontal="left" vertical="center"/>
    </xf>
    <xf numFmtId="0" fontId="21" fillId="31" borderId="11" xfId="56" applyFont="1" applyFill="1" applyBorder="1" applyAlignment="1">
      <alignment horizontal="left" vertical="center"/>
    </xf>
    <xf numFmtId="0" fontId="21" fillId="31" borderId="0" xfId="56" applyFont="1" applyFill="1" applyAlignment="1">
      <alignment horizontal="left" vertical="center"/>
    </xf>
    <xf numFmtId="0" fontId="21" fillId="31" borderId="13" xfId="56" applyFont="1" applyFill="1" applyBorder="1" applyAlignment="1">
      <alignment horizontal="left" vertical="center"/>
    </xf>
    <xf numFmtId="0" fontId="21" fillId="30" borderId="93" xfId="56" applyFont="1" applyFill="1" applyBorder="1" applyAlignment="1" applyProtection="1">
      <alignment horizontal="distributed" vertical="center" wrapText="1"/>
      <protection hidden="1"/>
    </xf>
    <xf numFmtId="0" fontId="21" fillId="30" borderId="94" xfId="56" applyFont="1" applyFill="1" applyBorder="1" applyAlignment="1" applyProtection="1">
      <alignment horizontal="distributed" vertical="center" wrapText="1"/>
      <protection hidden="1"/>
    </xf>
    <xf numFmtId="0" fontId="21" fillId="30" borderId="10" xfId="56" applyFont="1" applyFill="1" applyBorder="1" applyAlignment="1" applyProtection="1">
      <alignment horizontal="distributed" vertical="center" wrapText="1"/>
      <protection hidden="1"/>
    </xf>
    <xf numFmtId="0" fontId="21" fillId="30" borderId="0" xfId="56" applyFont="1" applyFill="1" applyAlignment="1" applyProtection="1">
      <alignment horizontal="distributed" vertical="center" wrapText="1"/>
      <protection hidden="1"/>
    </xf>
    <xf numFmtId="0" fontId="21" fillId="30" borderId="13" xfId="56" applyFont="1" applyFill="1" applyBorder="1" applyAlignment="1" applyProtection="1">
      <alignment horizontal="distributed" vertical="center" wrapText="1"/>
      <protection hidden="1"/>
    </xf>
    <xf numFmtId="178" fontId="21" fillId="31" borderId="138" xfId="56" applyNumberFormat="1" applyFont="1" applyFill="1" applyBorder="1" applyAlignment="1">
      <alignment horizontal="center" vertical="center"/>
    </xf>
    <xf numFmtId="178" fontId="21" fillId="31" borderId="141" xfId="56" applyNumberFormat="1" applyFont="1" applyFill="1" applyBorder="1" applyAlignment="1">
      <alignment horizontal="center" vertical="center"/>
    </xf>
    <xf numFmtId="0" fontId="21" fillId="0" borderId="74" xfId="56" applyFont="1" applyBorder="1" applyAlignment="1" applyProtection="1">
      <alignment horizontal="center" vertical="top"/>
      <protection hidden="1"/>
    </xf>
    <xf numFmtId="0" fontId="21" fillId="0" borderId="43" xfId="56" applyFont="1" applyBorder="1" applyAlignment="1" applyProtection="1">
      <alignment horizontal="center" vertical="top"/>
      <protection hidden="1"/>
    </xf>
    <xf numFmtId="0" fontId="21" fillId="0" borderId="53" xfId="56" applyFont="1" applyBorder="1" applyAlignment="1" applyProtection="1">
      <alignment horizontal="center" vertical="top"/>
      <protection hidden="1"/>
    </xf>
    <xf numFmtId="0" fontId="21" fillId="0" borderId="75" xfId="56" applyFont="1" applyBorder="1" applyAlignment="1" applyProtection="1">
      <alignment horizontal="center" vertical="top"/>
      <protection hidden="1"/>
    </xf>
    <xf numFmtId="0" fontId="21" fillId="0" borderId="46" xfId="56" applyFont="1" applyBorder="1" applyAlignment="1" applyProtection="1">
      <alignment horizontal="center" vertical="top"/>
      <protection hidden="1"/>
    </xf>
    <xf numFmtId="0" fontId="21" fillId="0" borderId="76" xfId="56" applyFont="1" applyBorder="1" applyAlignment="1" applyProtection="1">
      <alignment horizontal="center" vertical="top"/>
      <protection hidden="1"/>
    </xf>
    <xf numFmtId="0" fontId="21" fillId="0" borderId="48" xfId="56" applyFont="1" applyBorder="1" applyAlignment="1" applyProtection="1">
      <alignment horizontal="center" vertical="top"/>
      <protection hidden="1"/>
    </xf>
    <xf numFmtId="0" fontId="21" fillId="0" borderId="49" xfId="56" applyFont="1" applyBorder="1" applyAlignment="1" applyProtection="1">
      <alignment horizontal="center" vertical="top"/>
      <protection hidden="1"/>
    </xf>
    <xf numFmtId="0" fontId="21" fillId="30" borderId="37" xfId="56" applyFont="1" applyFill="1" applyBorder="1" applyAlignment="1" applyProtection="1">
      <alignment horizontal="distributed" vertical="center" wrapText="1"/>
      <protection hidden="1"/>
    </xf>
    <xf numFmtId="0" fontId="21" fillId="30" borderId="38" xfId="56" applyFont="1" applyFill="1" applyBorder="1" applyAlignment="1" applyProtection="1">
      <alignment horizontal="distributed" vertical="center" wrapText="1"/>
      <protection hidden="1"/>
    </xf>
    <xf numFmtId="0" fontId="21" fillId="30" borderId="36" xfId="56" applyFont="1" applyFill="1" applyBorder="1" applyAlignment="1" applyProtection="1">
      <alignment horizontal="distributed" vertical="center" wrapText="1"/>
      <protection hidden="1"/>
    </xf>
    <xf numFmtId="0" fontId="21" fillId="30" borderId="37" xfId="56" applyFont="1" applyFill="1" applyBorder="1" applyAlignment="1" applyProtection="1">
      <alignment horizontal="center" vertical="center"/>
      <protection hidden="1"/>
    </xf>
    <xf numFmtId="0" fontId="21" fillId="30" borderId="38" xfId="56" applyFont="1" applyFill="1" applyBorder="1" applyAlignment="1" applyProtection="1">
      <alignment horizontal="center" vertical="center"/>
      <protection hidden="1"/>
    </xf>
    <xf numFmtId="0" fontId="21" fillId="30" borderId="42" xfId="56" applyFont="1" applyFill="1" applyBorder="1" applyAlignment="1" applyProtection="1">
      <alignment horizontal="center" vertical="center"/>
      <protection hidden="1"/>
    </xf>
    <xf numFmtId="0" fontId="21" fillId="30" borderId="132" xfId="56" applyFont="1" applyFill="1" applyBorder="1" applyAlignment="1" applyProtection="1">
      <alignment horizontal="center" vertical="center"/>
      <protection hidden="1"/>
    </xf>
    <xf numFmtId="0" fontId="21" fillId="30" borderId="134" xfId="56" applyFont="1" applyFill="1" applyBorder="1" applyAlignment="1" applyProtection="1">
      <alignment horizontal="center" vertical="center"/>
      <protection hidden="1"/>
    </xf>
    <xf numFmtId="0" fontId="21" fillId="30" borderId="135" xfId="56" applyFont="1" applyFill="1" applyBorder="1" applyAlignment="1" applyProtection="1">
      <alignment horizontal="distributed" vertical="center" wrapText="1"/>
      <protection hidden="1"/>
    </xf>
    <xf numFmtId="0" fontId="21" fillId="30" borderId="100" xfId="56" applyFont="1" applyFill="1" applyBorder="1" applyAlignment="1" applyProtection="1">
      <alignment horizontal="center" vertical="center" wrapText="1"/>
      <protection locked="0"/>
    </xf>
    <xf numFmtId="0" fontId="21" fillId="30" borderId="93" xfId="56" applyFont="1" applyFill="1" applyBorder="1" applyAlignment="1" applyProtection="1">
      <alignment horizontal="center" vertical="center" wrapText="1"/>
      <protection locked="0"/>
    </xf>
    <xf numFmtId="0" fontId="21" fillId="30" borderId="11" xfId="56" applyFont="1" applyFill="1" applyBorder="1" applyAlignment="1" applyProtection="1">
      <alignment horizontal="center" vertical="center" wrapText="1"/>
      <protection locked="0"/>
    </xf>
    <xf numFmtId="0" fontId="21" fillId="30" borderId="12" xfId="56" applyFont="1" applyFill="1" applyBorder="1" applyAlignment="1" applyProtection="1">
      <alignment horizontal="center" vertical="center" wrapText="1"/>
      <protection locked="0"/>
    </xf>
    <xf numFmtId="0" fontId="21" fillId="0" borderId="93" xfId="56" applyFont="1" applyBorder="1" applyAlignment="1" applyProtection="1">
      <alignment horizontal="center" vertical="center" wrapText="1"/>
      <protection locked="0"/>
    </xf>
    <xf numFmtId="0" fontId="21" fillId="0" borderId="12" xfId="56" applyFont="1" applyBorder="1" applyAlignment="1" applyProtection="1">
      <alignment horizontal="center" vertical="center" wrapText="1"/>
      <protection locked="0"/>
    </xf>
    <xf numFmtId="0" fontId="0" fillId="0" borderId="17" xfId="0" applyFont="1" applyBorder="1" applyAlignment="1">
      <alignment horizontal="center" vertical="center"/>
    </xf>
    <xf numFmtId="0" fontId="0" fillId="0" borderId="18" xfId="0"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vertical="center"/>
    </xf>
    <xf numFmtId="0" fontId="0" fillId="0" borderId="20" xfId="0" applyBorder="1" applyAlignment="1">
      <alignment vertical="center"/>
    </xf>
    <xf numFmtId="0" fontId="0" fillId="0" borderId="16" xfId="0" applyBorder="1" applyAlignment="1">
      <alignment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xf numFmtId="0" fontId="0" fillId="0" borderId="19" xfId="0" applyBorder="1" applyAlignment="1"/>
    <xf numFmtId="0" fontId="0" fillId="0" borderId="11" xfId="0" applyBorder="1" applyAlignment="1"/>
    <xf numFmtId="0" fontId="0" fillId="0" borderId="12" xfId="0" applyBorder="1" applyAlignment="1"/>
    <xf numFmtId="0" fontId="0" fillId="0" borderId="14" xfId="0" applyBorder="1" applyAlignment="1"/>
    <xf numFmtId="0" fontId="0" fillId="0" borderId="54" xfId="0" applyBorder="1" applyAlignment="1">
      <alignment vertical="center"/>
    </xf>
    <xf numFmtId="0" fontId="157" fillId="0" borderId="110" xfId="0" applyFont="1" applyBorder="1" applyAlignment="1" applyProtection="1">
      <alignment horizontal="center" vertical="center" shrinkToFit="1"/>
      <protection locked="0"/>
    </xf>
    <xf numFmtId="0" fontId="157" fillId="0" borderId="112" xfId="0" applyFont="1" applyBorder="1" applyAlignment="1" applyProtection="1">
      <alignment horizontal="center" vertical="center" shrinkToFit="1"/>
      <protection locked="0"/>
    </xf>
    <xf numFmtId="0" fontId="157" fillId="0" borderId="109" xfId="0" applyFont="1" applyBorder="1" applyAlignment="1" applyProtection="1">
      <alignment horizontal="center" vertical="center" shrinkToFit="1"/>
      <protection locked="0"/>
    </xf>
    <xf numFmtId="0" fontId="98" fillId="38" borderId="110" xfId="0" applyFont="1" applyFill="1" applyBorder="1" applyAlignment="1" applyProtection="1">
      <alignment horizontal="center" vertical="center" shrinkToFit="1"/>
      <protection hidden="1"/>
    </xf>
    <xf numFmtId="0" fontId="98" fillId="38" borderId="112" xfId="0" applyFont="1" applyFill="1" applyBorder="1" applyAlignment="1" applyProtection="1">
      <alignment horizontal="center" vertical="center" shrinkToFit="1"/>
      <protection hidden="1"/>
    </xf>
    <xf numFmtId="0" fontId="98" fillId="38" borderId="187" xfId="0" applyFont="1" applyFill="1" applyBorder="1" applyAlignment="1" applyProtection="1">
      <alignment horizontal="center" vertical="center" shrinkToFit="1"/>
      <protection hidden="1"/>
    </xf>
    <xf numFmtId="0" fontId="98" fillId="38" borderId="188" xfId="0" applyFont="1" applyFill="1" applyBorder="1" applyAlignment="1" applyProtection="1">
      <alignment horizontal="center" vertical="center" shrinkToFit="1"/>
      <protection hidden="1"/>
    </xf>
    <xf numFmtId="0" fontId="157" fillId="0" borderId="187" xfId="0" applyFont="1" applyBorder="1" applyAlignment="1" applyProtection="1">
      <alignment horizontal="center" vertical="center" shrinkToFit="1"/>
      <protection locked="0"/>
    </xf>
    <xf numFmtId="0" fontId="157" fillId="0" borderId="188" xfId="0" applyFont="1" applyBorder="1" applyAlignment="1" applyProtection="1">
      <alignment horizontal="center" vertical="center" shrinkToFit="1"/>
      <protection locked="0"/>
    </xf>
    <xf numFmtId="0" fontId="157" fillId="0" borderId="95" xfId="0" applyFont="1" applyBorder="1" applyAlignment="1" applyProtection="1">
      <alignment horizontal="center" vertical="center" shrinkToFit="1"/>
      <protection locked="0"/>
    </xf>
    <xf numFmtId="49" fontId="98" fillId="0" borderId="67" xfId="0" applyNumberFormat="1" applyFont="1" applyBorder="1" applyAlignment="1" applyProtection="1">
      <alignment horizontal="left" vertical="center"/>
      <protection locked="0"/>
    </xf>
    <xf numFmtId="49" fontId="98" fillId="0" borderId="186" xfId="0" applyNumberFormat="1" applyFont="1" applyBorder="1" applyAlignment="1" applyProtection="1">
      <alignment horizontal="left" vertical="center"/>
      <protection locked="0"/>
    </xf>
    <xf numFmtId="0" fontId="98" fillId="38" borderId="113" xfId="0" applyFont="1" applyFill="1" applyBorder="1" applyAlignment="1" applyProtection="1">
      <alignment vertical="center" shrinkToFit="1"/>
      <protection hidden="1"/>
    </xf>
    <xf numFmtId="0" fontId="98" fillId="38" borderId="93" xfId="0" applyFont="1" applyFill="1" applyBorder="1" applyAlignment="1" applyProtection="1">
      <alignment vertical="center" shrinkToFit="1"/>
      <protection hidden="1"/>
    </xf>
    <xf numFmtId="0" fontId="98" fillId="38" borderId="94" xfId="0" applyFont="1" applyFill="1" applyBorder="1" applyAlignment="1" applyProtection="1">
      <alignment vertical="center" shrinkToFit="1"/>
      <protection hidden="1"/>
    </xf>
    <xf numFmtId="0" fontId="98" fillId="38" borderId="109" xfId="0" applyFont="1" applyFill="1" applyBorder="1" applyAlignment="1" applyProtection="1">
      <alignment horizontal="center" vertical="center" shrinkToFit="1"/>
      <protection hidden="1"/>
    </xf>
    <xf numFmtId="0" fontId="98" fillId="38" borderId="75" xfId="0" applyFont="1" applyFill="1" applyBorder="1" applyAlignment="1" applyProtection="1">
      <alignment horizontal="center" vertical="center" shrinkToFit="1"/>
      <protection hidden="1"/>
    </xf>
    <xf numFmtId="0" fontId="98" fillId="38" borderId="0" xfId="0" applyFont="1" applyFill="1" applyAlignment="1" applyProtection="1">
      <alignment horizontal="center" vertical="center" shrinkToFit="1"/>
      <protection hidden="1"/>
    </xf>
    <xf numFmtId="0" fontId="98" fillId="38" borderId="76" xfId="0" applyFont="1" applyFill="1" applyBorder="1" applyAlignment="1" applyProtection="1">
      <alignment horizontal="center" vertical="center" shrinkToFit="1"/>
      <protection hidden="1"/>
    </xf>
    <xf numFmtId="0" fontId="98" fillId="38" borderId="48" xfId="0" applyFont="1" applyFill="1" applyBorder="1" applyAlignment="1" applyProtection="1">
      <alignment horizontal="center" vertical="center" shrinkToFit="1"/>
      <protection hidden="1"/>
    </xf>
    <xf numFmtId="0" fontId="98" fillId="38" borderId="100" xfId="0" applyFont="1" applyFill="1" applyBorder="1" applyAlignment="1" applyProtection="1">
      <alignment horizontal="center" vertical="center" wrapText="1" shrinkToFit="1"/>
      <protection hidden="1"/>
    </xf>
    <xf numFmtId="0" fontId="98" fillId="38" borderId="93" xfId="0" applyFont="1" applyFill="1" applyBorder="1" applyAlignment="1" applyProtection="1">
      <alignment horizontal="center" vertical="center" wrapText="1" shrinkToFit="1"/>
      <protection hidden="1"/>
    </xf>
    <xf numFmtId="0" fontId="98" fillId="38" borderId="94" xfId="0" applyFont="1" applyFill="1" applyBorder="1" applyAlignment="1" applyProtection="1">
      <alignment horizontal="center" vertical="center" wrapText="1" shrinkToFit="1"/>
      <protection hidden="1"/>
    </xf>
    <xf numFmtId="0" fontId="98" fillId="38" borderId="10" xfId="0" applyFont="1" applyFill="1" applyBorder="1" applyAlignment="1" applyProtection="1">
      <alignment horizontal="center" vertical="center" wrapText="1" shrinkToFit="1"/>
      <protection hidden="1"/>
    </xf>
    <xf numFmtId="0" fontId="98" fillId="38" borderId="0" xfId="0" applyFont="1" applyFill="1" applyAlignment="1" applyProtection="1">
      <alignment horizontal="center" vertical="center" wrapText="1" shrinkToFit="1"/>
      <protection hidden="1"/>
    </xf>
    <xf numFmtId="0" fontId="98" fillId="38" borderId="13" xfId="0" applyFont="1" applyFill="1" applyBorder="1" applyAlignment="1" applyProtection="1">
      <alignment horizontal="center" vertical="center" wrapText="1" shrinkToFit="1"/>
      <protection hidden="1"/>
    </xf>
    <xf numFmtId="0" fontId="98" fillId="38" borderId="80" xfId="0" applyFont="1" applyFill="1" applyBorder="1" applyAlignment="1" applyProtection="1">
      <alignment horizontal="center" vertical="center" wrapText="1" shrinkToFit="1"/>
      <protection hidden="1"/>
    </xf>
    <xf numFmtId="0" fontId="98" fillId="38" borderId="48" xfId="0" applyFont="1" applyFill="1" applyBorder="1" applyAlignment="1" applyProtection="1">
      <alignment horizontal="center" vertical="center" wrapText="1" shrinkToFit="1"/>
      <protection hidden="1"/>
    </xf>
    <xf numFmtId="0" fontId="98" fillId="38" borderId="81" xfId="0" applyFont="1" applyFill="1" applyBorder="1" applyAlignment="1" applyProtection="1">
      <alignment horizontal="center" vertical="center" wrapText="1" shrinkToFit="1"/>
      <protection hidden="1"/>
    </xf>
    <xf numFmtId="0" fontId="98" fillId="38" borderId="113" xfId="0" applyFont="1" applyFill="1" applyBorder="1" applyAlignment="1" applyProtection="1">
      <alignment horizontal="center" vertical="center" textRotation="255" wrapText="1" shrinkToFit="1"/>
      <protection hidden="1"/>
    </xf>
    <xf numFmtId="0" fontId="98" fillId="38" borderId="94" xfId="0" applyFont="1" applyFill="1" applyBorder="1" applyAlignment="1" applyProtection="1">
      <alignment horizontal="center" vertical="center" textRotation="255" wrapText="1" shrinkToFit="1"/>
      <protection hidden="1"/>
    </xf>
    <xf numFmtId="0" fontId="98" fillId="38" borderId="75" xfId="0" applyFont="1" applyFill="1" applyBorder="1" applyAlignment="1" applyProtection="1">
      <alignment horizontal="center" vertical="center" textRotation="255" wrapText="1" shrinkToFit="1"/>
      <protection hidden="1"/>
    </xf>
    <xf numFmtId="0" fontId="98" fillId="38" borderId="13" xfId="0" applyFont="1" applyFill="1" applyBorder="1" applyAlignment="1" applyProtection="1">
      <alignment horizontal="center" vertical="center" textRotation="255" wrapText="1" shrinkToFit="1"/>
      <protection hidden="1"/>
    </xf>
    <xf numFmtId="0" fontId="98" fillId="38" borderId="87" xfId="0" applyFont="1" applyFill="1" applyBorder="1" applyAlignment="1" applyProtection="1">
      <alignment horizontal="center" vertical="center" textRotation="255" wrapText="1" shrinkToFit="1"/>
      <protection hidden="1"/>
    </xf>
    <xf numFmtId="0" fontId="98" fillId="38" borderId="14" xfId="0" applyFont="1" applyFill="1" applyBorder="1" applyAlignment="1" applyProtection="1">
      <alignment horizontal="center" vertical="center" textRotation="255" wrapText="1" shrinkToFit="1"/>
      <protection hidden="1"/>
    </xf>
    <xf numFmtId="0" fontId="98" fillId="38" borderId="107" xfId="0" applyFont="1" applyFill="1" applyBorder="1" applyAlignment="1" applyProtection="1">
      <alignment horizontal="center" vertical="center"/>
      <protection hidden="1"/>
    </xf>
    <xf numFmtId="0" fontId="98" fillId="0" borderId="100" xfId="0" applyFont="1" applyBorder="1" applyAlignment="1" applyProtection="1">
      <alignment horizontal="left" vertical="center"/>
      <protection locked="0"/>
    </xf>
    <xf numFmtId="0" fontId="98" fillId="0" borderId="93" xfId="0" applyFont="1" applyBorder="1" applyAlignment="1" applyProtection="1">
      <alignment horizontal="left" vertical="center"/>
      <protection locked="0"/>
    </xf>
    <xf numFmtId="0" fontId="98" fillId="0" borderId="101" xfId="0" applyFont="1" applyBorder="1" applyAlignment="1" applyProtection="1">
      <alignment horizontal="left" vertical="center"/>
      <protection locked="0"/>
    </xf>
    <xf numFmtId="0" fontId="98" fillId="38" borderId="180" xfId="0" applyFont="1" applyFill="1" applyBorder="1" applyAlignment="1" applyProtection="1">
      <alignment horizontal="center" vertical="center"/>
      <protection hidden="1"/>
    </xf>
    <xf numFmtId="0" fontId="98" fillId="0" borderId="181" xfId="0" applyFont="1" applyBorder="1" applyAlignment="1" applyProtection="1">
      <alignment horizontal="left" vertical="center"/>
      <protection locked="0"/>
    </xf>
    <xf numFmtId="0" fontId="98" fillId="0" borderId="182" xfId="0" applyFont="1" applyBorder="1" applyAlignment="1" applyProtection="1">
      <alignment horizontal="left" vertical="center"/>
      <protection locked="0"/>
    </xf>
    <xf numFmtId="0" fontId="98" fillId="0" borderId="183" xfId="0" applyFont="1" applyBorder="1" applyAlignment="1" applyProtection="1">
      <alignment horizontal="left" vertical="center"/>
      <protection locked="0"/>
    </xf>
    <xf numFmtId="0" fontId="98" fillId="38" borderId="108" xfId="0" applyFont="1" applyFill="1" applyBorder="1" applyAlignment="1" applyProtection="1">
      <alignment horizontal="center" vertical="center"/>
      <protection hidden="1"/>
    </xf>
    <xf numFmtId="0" fontId="98" fillId="38" borderId="110" xfId="0" applyFont="1" applyFill="1" applyBorder="1" applyAlignment="1" applyProtection="1">
      <alignment horizontal="center" vertical="top"/>
      <protection hidden="1"/>
    </xf>
    <xf numFmtId="0" fontId="98" fillId="38" borderId="112" xfId="0" applyFont="1" applyFill="1" applyBorder="1" applyAlignment="1" applyProtection="1">
      <alignment horizontal="center" vertical="top"/>
      <protection hidden="1"/>
    </xf>
    <xf numFmtId="177" fontId="98" fillId="0" borderId="112" xfId="0" applyNumberFormat="1" applyFont="1" applyBorder="1" applyAlignment="1" applyProtection="1">
      <alignment horizontal="center" vertical="center"/>
      <protection locked="0"/>
    </xf>
    <xf numFmtId="177" fontId="98" fillId="0" borderId="111" xfId="0" applyNumberFormat="1" applyFont="1" applyBorder="1" applyAlignment="1" applyProtection="1">
      <alignment horizontal="center" vertical="center"/>
      <protection locked="0"/>
    </xf>
    <xf numFmtId="0" fontId="158" fillId="38" borderId="110" xfId="0" applyFont="1" applyFill="1" applyBorder="1" applyAlignment="1" applyProtection="1">
      <alignment vertical="center"/>
      <protection hidden="1"/>
    </xf>
    <xf numFmtId="0" fontId="158" fillId="38" borderId="112" xfId="0" applyFont="1" applyFill="1" applyBorder="1" applyAlignment="1" applyProtection="1">
      <alignment vertical="center"/>
      <protection hidden="1"/>
    </xf>
    <xf numFmtId="0" fontId="158" fillId="38" borderId="109" xfId="0" applyFont="1" applyFill="1" applyBorder="1" applyAlignment="1" applyProtection="1">
      <alignment vertical="center"/>
      <protection hidden="1"/>
    </xf>
    <xf numFmtId="49" fontId="98" fillId="0" borderId="189" xfId="0" applyNumberFormat="1" applyFont="1" applyBorder="1" applyAlignment="1" applyProtection="1">
      <alignment horizontal="left" vertical="top"/>
      <protection locked="0"/>
    </xf>
    <xf numFmtId="49" fontId="98" fillId="0" borderId="190" xfId="0" applyNumberFormat="1" applyFont="1" applyBorder="1" applyAlignment="1" applyProtection="1">
      <alignment horizontal="left" vertical="top"/>
      <protection locked="0"/>
    </xf>
    <xf numFmtId="49" fontId="98" fillId="0" borderId="191" xfId="0" applyNumberFormat="1" applyFont="1" applyBorder="1" applyAlignment="1" applyProtection="1">
      <alignment horizontal="left" vertical="top"/>
      <protection locked="0"/>
    </xf>
    <xf numFmtId="0" fontId="98" fillId="38" borderId="100" xfId="0" applyFont="1" applyFill="1" applyBorder="1" applyAlignment="1" applyProtection="1">
      <alignment horizontal="left" vertical="center" wrapText="1" shrinkToFit="1"/>
      <protection hidden="1"/>
    </xf>
    <xf numFmtId="0" fontId="98" fillId="38" borderId="93" xfId="0" applyFont="1" applyFill="1" applyBorder="1" applyAlignment="1" applyProtection="1">
      <alignment horizontal="left" vertical="center" wrapText="1" shrinkToFit="1"/>
      <protection hidden="1"/>
    </xf>
    <xf numFmtId="0" fontId="98" fillId="38" borderId="94" xfId="0" applyFont="1" applyFill="1" applyBorder="1" applyAlignment="1" applyProtection="1">
      <alignment horizontal="left" vertical="center" wrapText="1" shrinkToFit="1"/>
      <protection hidden="1"/>
    </xf>
    <xf numFmtId="0" fontId="98" fillId="38" borderId="10" xfId="0" applyFont="1" applyFill="1" applyBorder="1" applyAlignment="1" applyProtection="1">
      <alignment horizontal="left" vertical="center" wrapText="1" shrinkToFit="1"/>
      <protection hidden="1"/>
    </xf>
    <xf numFmtId="0" fontId="98" fillId="38" borderId="0" xfId="0" applyFont="1" applyFill="1" applyAlignment="1" applyProtection="1">
      <alignment horizontal="left" vertical="center" wrapText="1" shrinkToFit="1"/>
      <protection hidden="1"/>
    </xf>
    <xf numFmtId="0" fontId="98" fillId="38" borderId="13" xfId="0" applyFont="1" applyFill="1" applyBorder="1" applyAlignment="1" applyProtection="1">
      <alignment horizontal="left" vertical="center" wrapText="1" shrinkToFit="1"/>
      <protection hidden="1"/>
    </xf>
    <xf numFmtId="0" fontId="98" fillId="38" borderId="11" xfId="0" applyFont="1" applyFill="1" applyBorder="1" applyAlignment="1" applyProtection="1">
      <alignment horizontal="left" vertical="center" wrapText="1" shrinkToFit="1"/>
      <protection hidden="1"/>
    </xf>
    <xf numFmtId="0" fontId="98" fillId="38" borderId="12" xfId="0" applyFont="1" applyFill="1" applyBorder="1" applyAlignment="1" applyProtection="1">
      <alignment horizontal="left" vertical="center" wrapText="1" shrinkToFit="1"/>
      <protection hidden="1"/>
    </xf>
    <xf numFmtId="0" fontId="98" fillId="38" borderId="14" xfId="0" applyFont="1" applyFill="1" applyBorder="1" applyAlignment="1" applyProtection="1">
      <alignment horizontal="left" vertical="center" wrapText="1" shrinkToFit="1"/>
      <protection hidden="1"/>
    </xf>
    <xf numFmtId="0" fontId="98" fillId="0" borderId="110" xfId="0" applyFont="1" applyBorder="1" applyAlignment="1" applyProtection="1">
      <alignment horizontal="left" vertical="center"/>
      <protection locked="0"/>
    </xf>
    <xf numFmtId="0" fontId="98" fillId="0" borderId="112" xfId="0" applyFont="1" applyBorder="1" applyAlignment="1" applyProtection="1">
      <alignment horizontal="left" vertical="center"/>
      <protection locked="0"/>
    </xf>
    <xf numFmtId="0" fontId="98" fillId="0" borderId="109" xfId="0" applyFont="1" applyBorder="1" applyAlignment="1" applyProtection="1">
      <alignment horizontal="left" vertical="center"/>
      <protection locked="0"/>
    </xf>
    <xf numFmtId="0" fontId="98" fillId="38" borderId="100" xfId="0" applyFont="1" applyFill="1" applyBorder="1" applyAlignment="1" applyProtection="1">
      <alignment horizontal="center" vertical="center" wrapText="1"/>
      <protection hidden="1"/>
    </xf>
    <xf numFmtId="0" fontId="98" fillId="38" borderId="93" xfId="0" applyFont="1" applyFill="1" applyBorder="1" applyAlignment="1" applyProtection="1">
      <alignment horizontal="center" vertical="center" wrapText="1"/>
      <protection hidden="1"/>
    </xf>
    <xf numFmtId="0" fontId="98" fillId="38" borderId="94" xfId="0" applyFont="1" applyFill="1" applyBorder="1" applyAlignment="1" applyProtection="1">
      <alignment horizontal="center" vertical="center" wrapText="1"/>
      <protection hidden="1"/>
    </xf>
    <xf numFmtId="0" fontId="98" fillId="0" borderId="189" xfId="0" applyFont="1" applyBorder="1" applyAlignment="1" applyProtection="1">
      <alignment horizontal="left" vertical="center"/>
      <protection locked="0"/>
    </xf>
    <xf numFmtId="0" fontId="98" fillId="0" borderId="190" xfId="0" applyFont="1" applyBorder="1" applyAlignment="1" applyProtection="1">
      <alignment horizontal="left" vertical="center"/>
      <protection locked="0"/>
    </xf>
    <xf numFmtId="0" fontId="98" fillId="0" borderId="191" xfId="0" applyFont="1" applyBorder="1" applyAlignment="1" applyProtection="1">
      <alignment horizontal="left" vertical="center"/>
      <protection locked="0"/>
    </xf>
    <xf numFmtId="0" fontId="98" fillId="38" borderId="181" xfId="0" applyFont="1" applyFill="1" applyBorder="1" applyAlignment="1" applyProtection="1">
      <alignment horizontal="center" vertical="center" wrapText="1"/>
      <protection hidden="1"/>
    </xf>
    <xf numFmtId="0" fontId="98" fillId="38" borderId="182" xfId="0" applyFont="1" applyFill="1" applyBorder="1" applyAlignment="1" applyProtection="1">
      <alignment horizontal="center" vertical="center" wrapText="1"/>
      <protection hidden="1"/>
    </xf>
    <xf numFmtId="0" fontId="98" fillId="38" borderId="192" xfId="0" applyFont="1" applyFill="1" applyBorder="1" applyAlignment="1" applyProtection="1">
      <alignment horizontal="center" vertical="center" wrapText="1"/>
      <protection hidden="1"/>
    </xf>
    <xf numFmtId="0" fontId="98" fillId="38" borderId="66" xfId="0" applyFont="1" applyFill="1" applyBorder="1" applyAlignment="1" applyProtection="1">
      <alignment horizontal="center" vertical="center"/>
      <protection hidden="1"/>
    </xf>
    <xf numFmtId="49" fontId="98" fillId="0" borderId="66" xfId="0" applyNumberFormat="1" applyFont="1" applyBorder="1" applyAlignment="1" applyProtection="1">
      <alignment horizontal="center" vertical="center"/>
      <protection locked="0"/>
    </xf>
    <xf numFmtId="49" fontId="98" fillId="0" borderId="187" xfId="0" applyNumberFormat="1" applyFont="1" applyBorder="1" applyAlignment="1" applyProtection="1">
      <alignment horizontal="center" vertical="center"/>
      <protection locked="0"/>
    </xf>
    <xf numFmtId="49" fontId="98" fillId="0" borderId="188" xfId="0" applyNumberFormat="1" applyFont="1" applyBorder="1" applyAlignment="1" applyProtection="1">
      <alignment horizontal="center" vertical="center"/>
      <protection locked="0"/>
    </xf>
    <xf numFmtId="49" fontId="98" fillId="0" borderId="95" xfId="0" applyNumberFormat="1" applyFont="1" applyBorder="1" applyAlignment="1" applyProtection="1">
      <alignment horizontal="center" vertical="center"/>
      <protection locked="0"/>
    </xf>
    <xf numFmtId="0" fontId="98" fillId="38" borderId="113" xfId="0" applyFont="1" applyFill="1" applyBorder="1" applyAlignment="1" applyProtection="1">
      <alignment horizontal="center" vertical="center" textRotation="255" wrapText="1"/>
      <protection hidden="1"/>
    </xf>
    <xf numFmtId="0" fontId="98" fillId="38" borderId="94" xfId="0" applyFont="1" applyFill="1" applyBorder="1" applyAlignment="1" applyProtection="1">
      <alignment horizontal="center" vertical="center" textRotation="255" wrapText="1"/>
      <protection hidden="1"/>
    </xf>
    <xf numFmtId="0" fontId="98" fillId="38" borderId="75" xfId="0" applyFont="1" applyFill="1" applyBorder="1" applyAlignment="1" applyProtection="1">
      <alignment horizontal="center" vertical="center" textRotation="255" wrapText="1"/>
      <protection hidden="1"/>
    </xf>
    <xf numFmtId="0" fontId="98" fillId="38" borderId="13" xfId="0" applyFont="1" applyFill="1" applyBorder="1" applyAlignment="1" applyProtection="1">
      <alignment horizontal="center" vertical="center" textRotation="255" wrapText="1"/>
      <protection hidden="1"/>
    </xf>
    <xf numFmtId="0" fontId="98" fillId="38" borderId="87" xfId="0" applyFont="1" applyFill="1" applyBorder="1" applyAlignment="1" applyProtection="1">
      <alignment horizontal="center" vertical="center" textRotation="255" wrapText="1"/>
      <protection hidden="1"/>
    </xf>
    <xf numFmtId="0" fontId="98" fillId="38" borderId="14" xfId="0" applyFont="1" applyFill="1" applyBorder="1" applyAlignment="1" applyProtection="1">
      <alignment horizontal="center" vertical="center" textRotation="255" wrapText="1"/>
      <protection hidden="1"/>
    </xf>
    <xf numFmtId="0" fontId="98" fillId="0" borderId="100" xfId="0" applyFont="1" applyBorder="1" applyAlignment="1" applyProtection="1">
      <alignment vertical="center"/>
      <protection locked="0"/>
    </xf>
    <xf numFmtId="0" fontId="98" fillId="0" borderId="93" xfId="0" applyFont="1" applyBorder="1" applyAlignment="1" applyProtection="1">
      <alignment vertical="center"/>
      <protection locked="0"/>
    </xf>
    <xf numFmtId="0" fontId="98" fillId="0" borderId="101" xfId="0" applyFont="1" applyBorder="1" applyAlignment="1" applyProtection="1">
      <alignment vertical="center"/>
      <protection locked="0"/>
    </xf>
    <xf numFmtId="0" fontId="98" fillId="0" borderId="181" xfId="0" applyFont="1" applyBorder="1" applyAlignment="1" applyProtection="1">
      <alignment vertical="center"/>
      <protection locked="0"/>
    </xf>
    <xf numFmtId="0" fontId="98" fillId="0" borderId="182" xfId="0" applyFont="1" applyBorder="1" applyAlignment="1" applyProtection="1">
      <alignment vertical="center"/>
      <protection locked="0"/>
    </xf>
    <xf numFmtId="0" fontId="98" fillId="0" borderId="183" xfId="0" applyFont="1" applyBorder="1" applyAlignment="1" applyProtection="1">
      <alignment vertical="center"/>
      <protection locked="0"/>
    </xf>
    <xf numFmtId="0" fontId="98" fillId="38" borderId="74" xfId="0" applyFont="1" applyFill="1" applyBorder="1" applyAlignment="1" applyProtection="1">
      <alignment horizontal="center" vertical="center" textRotation="255" wrapText="1"/>
      <protection hidden="1"/>
    </xf>
    <xf numFmtId="0" fontId="98" fillId="38" borderId="162" xfId="0" applyFont="1" applyFill="1" applyBorder="1" applyAlignment="1" applyProtection="1">
      <alignment horizontal="center" vertical="center" textRotation="255" wrapText="1"/>
      <protection hidden="1"/>
    </xf>
    <xf numFmtId="0" fontId="98" fillId="38" borderId="76" xfId="0" applyFont="1" applyFill="1" applyBorder="1" applyAlignment="1" applyProtection="1">
      <alignment horizontal="center" vertical="center" textRotation="255" wrapText="1"/>
      <protection hidden="1"/>
    </xf>
    <xf numFmtId="0" fontId="98" fillId="38" borderId="81" xfId="0" applyFont="1" applyFill="1" applyBorder="1" applyAlignment="1" applyProtection="1">
      <alignment horizontal="center" vertical="center" textRotation="255" wrapText="1"/>
      <protection hidden="1"/>
    </xf>
    <xf numFmtId="49" fontId="98" fillId="0" borderId="184" xfId="0" applyNumberFormat="1" applyFont="1" applyBorder="1" applyAlignment="1" applyProtection="1">
      <alignment horizontal="left" vertical="top"/>
      <protection locked="0"/>
    </xf>
    <xf numFmtId="49" fontId="98" fillId="0" borderId="185" xfId="0" applyNumberFormat="1" applyFont="1" applyBorder="1" applyAlignment="1" applyProtection="1">
      <alignment horizontal="left" vertical="top"/>
      <protection locked="0"/>
    </xf>
    <xf numFmtId="0" fontId="98" fillId="38" borderId="165" xfId="0" applyFont="1" applyFill="1" applyBorder="1" applyAlignment="1" applyProtection="1">
      <alignment horizontal="center" vertical="center"/>
      <protection hidden="1"/>
    </xf>
    <xf numFmtId="0" fontId="98" fillId="38" borderId="64" xfId="0" applyFont="1" applyFill="1" applyBorder="1" applyAlignment="1" applyProtection="1">
      <alignment horizontal="center" vertical="center"/>
      <protection hidden="1"/>
    </xf>
    <xf numFmtId="0" fontId="98" fillId="38" borderId="63" xfId="0" applyFont="1" applyFill="1" applyBorder="1" applyAlignment="1" applyProtection="1">
      <alignment horizontal="center" vertical="center"/>
      <protection hidden="1"/>
    </xf>
    <xf numFmtId="0" fontId="98" fillId="0" borderId="165" xfId="0" applyFont="1" applyBorder="1" applyAlignment="1" applyProtection="1">
      <alignment horizontal="center" vertical="center"/>
      <protection locked="0"/>
    </xf>
    <xf numFmtId="0" fontId="98" fillId="0" borderId="64" xfId="0" applyFont="1" applyBorder="1" applyAlignment="1" applyProtection="1">
      <alignment horizontal="center" vertical="center"/>
      <protection locked="0"/>
    </xf>
    <xf numFmtId="0" fontId="98" fillId="0" borderId="73" xfId="0" applyFont="1" applyBorder="1" applyAlignment="1" applyProtection="1">
      <alignment horizontal="center" vertical="center"/>
      <protection locked="0"/>
    </xf>
    <xf numFmtId="0" fontId="98" fillId="38" borderId="86" xfId="0" applyFont="1" applyFill="1" applyBorder="1" applyAlignment="1" applyProtection="1">
      <alignment horizontal="center" vertical="center"/>
      <protection hidden="1"/>
    </xf>
    <xf numFmtId="0" fontId="98" fillId="0" borderId="10" xfId="0" applyFont="1" applyBorder="1" applyAlignment="1" applyProtection="1">
      <alignment horizontal="left" vertical="center"/>
      <protection locked="0"/>
    </xf>
    <xf numFmtId="0" fontId="98" fillId="0" borderId="0" xfId="0" applyFont="1" applyAlignment="1" applyProtection="1">
      <alignment horizontal="left" vertical="center"/>
      <protection locked="0"/>
    </xf>
    <xf numFmtId="0" fontId="98" fillId="0" borderId="46" xfId="0" applyFont="1" applyBorder="1" applyAlignment="1" applyProtection="1">
      <alignment horizontal="left" vertical="center"/>
      <protection locked="0"/>
    </xf>
    <xf numFmtId="178" fontId="98" fillId="0" borderId="165" xfId="0" applyNumberFormat="1" applyFont="1" applyBorder="1" applyAlignment="1" applyProtection="1">
      <alignment horizontal="center" vertical="center"/>
      <protection locked="0"/>
    </xf>
    <xf numFmtId="178" fontId="98" fillId="0" borderId="64" xfId="0" applyNumberFormat="1" applyFont="1" applyBorder="1" applyAlignment="1" applyProtection="1">
      <alignment horizontal="center" vertical="center"/>
      <protection locked="0"/>
    </xf>
    <xf numFmtId="178" fontId="98" fillId="0" borderId="73" xfId="0" applyNumberFormat="1" applyFont="1" applyBorder="1" applyAlignment="1" applyProtection="1">
      <alignment horizontal="center" vertical="center"/>
      <protection locked="0"/>
    </xf>
    <xf numFmtId="0" fontId="98" fillId="38" borderId="110" xfId="0" applyFont="1" applyFill="1" applyBorder="1" applyAlignment="1" applyProtection="1">
      <alignment horizontal="center" vertical="center"/>
      <protection hidden="1"/>
    </xf>
    <xf numFmtId="0" fontId="98" fillId="38" borderId="112" xfId="0" applyFont="1" applyFill="1" applyBorder="1" applyAlignment="1" applyProtection="1">
      <alignment horizontal="center" vertical="center"/>
      <protection hidden="1"/>
    </xf>
    <xf numFmtId="0" fontId="98" fillId="38" borderId="167" xfId="0" applyFont="1" applyFill="1" applyBorder="1" applyAlignment="1" applyProtection="1">
      <alignment horizontal="center" vertical="center"/>
      <protection hidden="1"/>
    </xf>
    <xf numFmtId="0" fontId="98" fillId="0" borderId="166" xfId="0" applyFont="1" applyBorder="1" applyAlignment="1" applyProtection="1">
      <alignment horizontal="center" vertical="center"/>
      <protection locked="0"/>
    </xf>
    <xf numFmtId="0" fontId="98" fillId="0" borderId="112" xfId="0" applyFont="1" applyBorder="1" applyAlignment="1" applyProtection="1">
      <alignment horizontal="center" vertical="center"/>
      <protection locked="0"/>
    </xf>
    <xf numFmtId="0" fontId="98" fillId="38" borderId="114" xfId="0" applyFont="1" applyFill="1" applyBorder="1" applyAlignment="1" applyProtection="1">
      <alignment horizontal="center" vertical="center"/>
      <protection hidden="1"/>
    </xf>
    <xf numFmtId="0" fontId="98" fillId="38" borderId="111" xfId="0" applyFont="1" applyFill="1" applyBorder="1" applyAlignment="1" applyProtection="1">
      <alignment horizontal="center" vertical="center"/>
      <protection hidden="1"/>
    </xf>
    <xf numFmtId="0" fontId="157" fillId="0" borderId="110" xfId="0" applyFont="1" applyBorder="1" applyAlignment="1" applyProtection="1">
      <alignment horizontal="center" vertical="center"/>
      <protection locked="0"/>
    </xf>
    <xf numFmtId="0" fontId="157" fillId="0" borderId="112" xfId="0" applyFont="1" applyBorder="1" applyAlignment="1" applyProtection="1">
      <alignment horizontal="center" vertical="center"/>
      <protection locked="0"/>
    </xf>
    <xf numFmtId="0" fontId="157" fillId="0" borderId="109" xfId="0" applyFont="1" applyBorder="1" applyAlignment="1" applyProtection="1">
      <alignment horizontal="center" vertical="center"/>
      <protection locked="0"/>
    </xf>
    <xf numFmtId="0" fontId="98" fillId="38" borderId="60" xfId="0" applyFont="1" applyFill="1" applyBorder="1" applyAlignment="1" applyProtection="1">
      <alignment horizontal="center" vertical="center" textRotation="255" wrapText="1"/>
      <protection hidden="1"/>
    </xf>
    <xf numFmtId="0" fontId="98" fillId="38" borderId="61" xfId="0" applyFont="1" applyFill="1" applyBorder="1" applyAlignment="1" applyProtection="1">
      <alignment horizontal="center" vertical="center" textRotation="255" wrapText="1"/>
      <protection hidden="1"/>
    </xf>
    <xf numFmtId="0" fontId="98" fillId="38" borderId="55" xfId="0" applyFont="1" applyFill="1" applyBorder="1" applyAlignment="1" applyProtection="1">
      <alignment horizontal="center" vertical="center" textRotation="255" wrapText="1"/>
      <protection hidden="1"/>
    </xf>
    <xf numFmtId="0" fontId="98" fillId="38" borderId="108" xfId="0" applyFont="1" applyFill="1" applyBorder="1" applyAlignment="1" applyProtection="1">
      <alignment horizontal="center" vertical="center" textRotation="255" wrapText="1"/>
      <protection hidden="1"/>
    </xf>
    <xf numFmtId="0" fontId="98" fillId="38" borderId="65" xfId="0" applyFont="1" applyFill="1" applyBorder="1" applyAlignment="1" applyProtection="1">
      <alignment horizontal="center" vertical="center" textRotation="255" wrapText="1"/>
      <protection hidden="1"/>
    </xf>
    <xf numFmtId="0" fontId="98" fillId="38" borderId="66" xfId="0" applyFont="1" applyFill="1" applyBorder="1" applyAlignment="1" applyProtection="1">
      <alignment horizontal="center" vertical="center" textRotation="255" wrapText="1"/>
      <protection hidden="1"/>
    </xf>
    <xf numFmtId="0" fontId="98" fillId="38" borderId="164" xfId="0" applyFont="1" applyFill="1" applyBorder="1" applyAlignment="1" applyProtection="1">
      <alignment horizontal="center" vertical="center"/>
      <protection hidden="1"/>
    </xf>
    <xf numFmtId="0" fontId="98" fillId="0" borderId="163" xfId="0" applyFont="1" applyBorder="1" applyAlignment="1" applyProtection="1">
      <alignment horizontal="left" vertical="center"/>
      <protection locked="0"/>
    </xf>
    <xf numFmtId="0" fontId="98" fillId="0" borderId="43" xfId="0" applyFont="1" applyBorder="1" applyAlignment="1" applyProtection="1">
      <alignment horizontal="left" vertical="center"/>
      <protection locked="0"/>
    </xf>
    <xf numFmtId="0" fontId="98" fillId="0" borderId="53" xfId="0" applyFont="1" applyBorder="1" applyAlignment="1" applyProtection="1">
      <alignment horizontal="left" vertical="center"/>
      <protection locked="0"/>
    </xf>
    <xf numFmtId="0" fontId="98" fillId="0" borderId="168" xfId="0" applyFont="1" applyBorder="1" applyAlignment="1" applyProtection="1">
      <alignment horizontal="center" vertical="center"/>
      <protection hidden="1"/>
    </xf>
    <xf numFmtId="0" fontId="98" fillId="0" borderId="169" xfId="0" applyFont="1" applyBorder="1" applyAlignment="1" applyProtection="1">
      <alignment horizontal="center" vertical="center"/>
      <protection hidden="1"/>
    </xf>
    <xf numFmtId="0" fontId="98" fillId="0" borderId="170" xfId="0" applyFont="1" applyBorder="1" applyAlignment="1" applyProtection="1">
      <alignment horizontal="center" vertical="center"/>
      <protection hidden="1"/>
    </xf>
    <xf numFmtId="0" fontId="98" fillId="0" borderId="172" xfId="0" applyFont="1" applyBorder="1" applyAlignment="1" applyProtection="1">
      <alignment horizontal="center" vertical="center"/>
      <protection hidden="1"/>
    </xf>
    <xf numFmtId="0" fontId="98" fillId="0" borderId="173" xfId="0" applyFont="1" applyBorder="1" applyAlignment="1" applyProtection="1">
      <alignment horizontal="center" vertical="center"/>
      <protection hidden="1"/>
    </xf>
    <xf numFmtId="0" fontId="98" fillId="0" borderId="174" xfId="0" applyFont="1" applyBorder="1" applyAlignment="1" applyProtection="1">
      <alignment horizontal="center" vertical="center"/>
      <protection hidden="1"/>
    </xf>
    <xf numFmtId="0" fontId="98" fillId="0" borderId="176" xfId="0" applyFont="1" applyBorder="1" applyAlignment="1" applyProtection="1">
      <alignment horizontal="center" vertical="center"/>
      <protection hidden="1"/>
    </xf>
    <xf numFmtId="0" fontId="98" fillId="0" borderId="177" xfId="0" applyFont="1" applyBorder="1" applyAlignment="1" applyProtection="1">
      <alignment horizontal="center" vertical="center"/>
      <protection hidden="1"/>
    </xf>
    <xf numFmtId="0" fontId="98" fillId="0" borderId="178" xfId="0" applyFont="1" applyBorder="1" applyAlignment="1" applyProtection="1">
      <alignment horizontal="center" vertical="center"/>
      <protection hidden="1"/>
    </xf>
    <xf numFmtId="0" fontId="98" fillId="0" borderId="171" xfId="0" applyFont="1" applyBorder="1" applyAlignment="1" applyProtection="1">
      <alignment horizontal="center" vertical="center"/>
      <protection hidden="1"/>
    </xf>
    <xf numFmtId="0" fontId="98" fillId="0" borderId="175" xfId="0" applyFont="1" applyBorder="1" applyAlignment="1" applyProtection="1">
      <alignment horizontal="center" vertical="center"/>
      <protection hidden="1"/>
    </xf>
    <xf numFmtId="0" fontId="98" fillId="0" borderId="179" xfId="0" applyFont="1" applyBorder="1" applyAlignment="1" applyProtection="1">
      <alignment horizontal="center" vertical="center"/>
      <protection hidden="1"/>
    </xf>
    <xf numFmtId="0" fontId="98" fillId="0" borderId="110" xfId="0" applyFont="1" applyBorder="1" applyAlignment="1" applyProtection="1">
      <alignment horizontal="center" vertical="center"/>
      <protection locked="0"/>
    </xf>
    <xf numFmtId="0" fontId="98" fillId="0" borderId="100" xfId="0" applyFont="1" applyBorder="1" applyAlignment="1" applyProtection="1">
      <alignment horizontal="center" vertical="center" shrinkToFit="1"/>
      <protection locked="0"/>
    </xf>
    <xf numFmtId="0" fontId="98" fillId="0" borderId="93" xfId="0" applyFont="1" applyBorder="1" applyAlignment="1" applyProtection="1">
      <alignment horizontal="center" vertical="center" shrinkToFit="1"/>
      <protection locked="0"/>
    </xf>
    <xf numFmtId="0" fontId="98" fillId="0" borderId="10" xfId="0" applyFont="1" applyBorder="1" applyAlignment="1" applyProtection="1">
      <alignment horizontal="center" vertical="center" shrinkToFit="1"/>
      <protection locked="0"/>
    </xf>
    <xf numFmtId="0" fontId="98" fillId="0" borderId="0" xfId="0" applyFont="1" applyAlignment="1" applyProtection="1">
      <alignment horizontal="center" vertical="center" shrinkToFit="1"/>
      <protection locked="0"/>
    </xf>
    <xf numFmtId="0" fontId="98" fillId="0" borderId="11" xfId="0" applyFont="1" applyBorder="1" applyAlignment="1" applyProtection="1">
      <alignment horizontal="center" vertical="center" shrinkToFit="1"/>
      <protection locked="0"/>
    </xf>
    <xf numFmtId="0" fontId="98" fillId="0" borderId="12" xfId="0" applyFont="1" applyBorder="1" applyAlignment="1" applyProtection="1">
      <alignment horizontal="center" vertical="center" shrinkToFit="1"/>
      <protection locked="0"/>
    </xf>
    <xf numFmtId="0" fontId="98" fillId="0" borderId="94" xfId="0" applyFont="1" applyBorder="1" applyAlignment="1" applyProtection="1">
      <alignment vertical="center" shrinkToFit="1"/>
      <protection hidden="1"/>
    </xf>
    <xf numFmtId="0" fontId="98" fillId="0" borderId="13" xfId="0" applyFont="1" applyBorder="1" applyAlignment="1" applyProtection="1">
      <alignment vertical="center" shrinkToFit="1"/>
      <protection hidden="1"/>
    </xf>
    <xf numFmtId="0" fontId="98" fillId="0" borderId="14" xfId="0" applyFont="1" applyBorder="1" applyAlignment="1" applyProtection="1">
      <alignment vertical="center" shrinkToFit="1"/>
      <protection hidden="1"/>
    </xf>
    <xf numFmtId="0" fontId="98" fillId="38" borderId="113" xfId="0" applyFont="1" applyFill="1" applyBorder="1" applyAlignment="1" applyProtection="1">
      <alignment horizontal="center" vertical="center" shrinkToFit="1"/>
      <protection hidden="1"/>
    </xf>
    <xf numFmtId="0" fontId="98" fillId="38" borderId="93" xfId="0" applyFont="1" applyFill="1" applyBorder="1" applyAlignment="1" applyProtection="1">
      <alignment horizontal="center" vertical="center" shrinkToFit="1"/>
      <protection hidden="1"/>
    </xf>
    <xf numFmtId="0" fontId="98" fillId="38" borderId="87" xfId="0" applyFont="1" applyFill="1" applyBorder="1" applyAlignment="1" applyProtection="1">
      <alignment horizontal="center" vertical="center" shrinkToFit="1"/>
      <protection hidden="1"/>
    </xf>
    <xf numFmtId="0" fontId="98" fillId="38" borderId="12" xfId="0" applyFont="1" applyFill="1" applyBorder="1" applyAlignment="1" applyProtection="1">
      <alignment horizontal="center" vertical="center" shrinkToFit="1"/>
      <protection hidden="1"/>
    </xf>
    <xf numFmtId="0" fontId="98" fillId="38" borderId="111" xfId="0" applyFont="1" applyFill="1" applyBorder="1" applyAlignment="1" applyProtection="1">
      <alignment horizontal="center" vertical="center" shrinkToFit="1"/>
      <protection hidden="1"/>
    </xf>
    <xf numFmtId="0" fontId="98" fillId="0" borderId="0" xfId="0" applyFont="1" applyAlignment="1" applyProtection="1">
      <alignment horizontal="center" vertical="center"/>
      <protection hidden="1"/>
    </xf>
    <xf numFmtId="0" fontId="98" fillId="0" borderId="0" xfId="0" applyFont="1" applyFill="1" applyBorder="1" applyAlignment="1" applyProtection="1">
      <alignment horizontal="center" vertical="center"/>
      <protection hidden="1"/>
    </xf>
    <xf numFmtId="49" fontId="98" fillId="0" borderId="0" xfId="0" applyNumberFormat="1" applyFont="1" applyFill="1" applyBorder="1" applyAlignment="1" applyProtection="1">
      <alignment vertical="center"/>
      <protection locked="0"/>
    </xf>
    <xf numFmtId="0" fontId="98" fillId="38" borderId="74" xfId="0" applyFont="1" applyFill="1" applyBorder="1" applyAlignment="1" applyProtection="1">
      <alignment horizontal="center" vertical="center" shrinkToFit="1"/>
      <protection hidden="1"/>
    </xf>
    <xf numFmtId="0" fontId="98" fillId="38" borderId="43" xfId="0" applyFont="1" applyFill="1" applyBorder="1" applyAlignment="1" applyProtection="1">
      <alignment horizontal="center" vertical="center" shrinkToFit="1"/>
      <protection hidden="1"/>
    </xf>
    <xf numFmtId="0" fontId="98" fillId="38" borderId="162" xfId="0" applyFont="1" applyFill="1" applyBorder="1" applyAlignment="1" applyProtection="1">
      <alignment horizontal="center" vertical="center" shrinkToFit="1"/>
      <protection hidden="1"/>
    </xf>
    <xf numFmtId="0" fontId="98" fillId="38" borderId="13" xfId="0" applyFont="1" applyFill="1" applyBorder="1" applyAlignment="1" applyProtection="1">
      <alignment horizontal="center" vertical="center" shrinkToFit="1"/>
      <protection hidden="1"/>
    </xf>
    <xf numFmtId="0" fontId="98" fillId="38" borderId="14" xfId="0" applyFont="1" applyFill="1" applyBorder="1" applyAlignment="1" applyProtection="1">
      <alignment horizontal="center" vertical="center" shrinkToFit="1"/>
      <protection hidden="1"/>
    </xf>
    <xf numFmtId="0" fontId="98" fillId="38" borderId="165" xfId="0" applyFont="1" applyFill="1" applyBorder="1" applyAlignment="1" applyProtection="1">
      <alignment horizontal="center" vertical="center" shrinkToFit="1"/>
      <protection hidden="1"/>
    </xf>
    <xf numFmtId="0" fontId="98" fillId="38" borderId="64" xfId="0" applyFont="1" applyFill="1" applyBorder="1" applyAlignment="1" applyProtection="1">
      <alignment horizontal="center" vertical="center" shrinkToFit="1"/>
      <protection hidden="1"/>
    </xf>
    <xf numFmtId="0" fontId="98" fillId="38" borderId="63" xfId="0" applyFont="1" applyFill="1" applyBorder="1" applyAlignment="1" applyProtection="1">
      <alignment horizontal="center" vertical="center" shrinkToFit="1"/>
      <protection hidden="1"/>
    </xf>
    <xf numFmtId="0" fontId="98" fillId="38" borderId="73" xfId="0" applyFont="1" applyFill="1" applyBorder="1" applyAlignment="1" applyProtection="1">
      <alignment horizontal="center" vertical="center" shrinkToFit="1"/>
      <protection hidden="1"/>
    </xf>
    <xf numFmtId="0" fontId="98" fillId="0" borderId="112" xfId="0" applyFont="1" applyBorder="1" applyAlignment="1" applyProtection="1">
      <alignment horizontal="center" vertical="center"/>
      <protection hidden="1"/>
    </xf>
    <xf numFmtId="0" fontId="98" fillId="0" borderId="111" xfId="0" applyFont="1" applyBorder="1" applyAlignment="1" applyProtection="1">
      <alignment horizontal="center" vertical="center"/>
      <protection hidden="1"/>
    </xf>
    <xf numFmtId="0" fontId="98" fillId="0" borderId="110" xfId="0" applyFont="1" applyBorder="1" applyAlignment="1" applyProtection="1">
      <alignment horizontal="center" vertical="center"/>
      <protection hidden="1"/>
    </xf>
    <xf numFmtId="0" fontId="98" fillId="0" borderId="109" xfId="0" applyFont="1" applyBorder="1" applyAlignment="1" applyProtection="1">
      <alignment horizontal="center" vertical="center"/>
      <protection hidden="1"/>
    </xf>
    <xf numFmtId="0" fontId="98" fillId="37" borderId="66" xfId="0" applyFont="1" applyFill="1" applyBorder="1" applyAlignment="1" applyProtection="1">
      <alignment horizontal="center" vertical="center" shrinkToFit="1"/>
      <protection locked="0"/>
    </xf>
    <xf numFmtId="0" fontId="98" fillId="37" borderId="57" xfId="0" applyFont="1" applyFill="1" applyBorder="1" applyAlignment="1" applyProtection="1">
      <alignment horizontal="center" vertical="center" shrinkToFit="1"/>
      <protection locked="0"/>
    </xf>
    <xf numFmtId="0" fontId="98" fillId="0" borderId="108" xfId="0" applyFont="1" applyBorder="1" applyAlignment="1" applyProtection="1">
      <alignment horizontal="center" vertical="center" shrinkToFit="1"/>
      <protection locked="0"/>
    </xf>
    <xf numFmtId="0" fontId="98" fillId="0" borderId="115" xfId="0" applyFont="1" applyBorder="1" applyAlignment="1" applyProtection="1">
      <alignment horizontal="center" vertical="center" shrinkToFit="1"/>
      <protection locked="0"/>
    </xf>
    <xf numFmtId="0" fontId="98" fillId="38" borderId="108" xfId="0" applyFont="1" applyFill="1" applyBorder="1" applyAlignment="1" applyProtection="1">
      <alignment horizontal="center" vertical="center" shrinkToFit="1"/>
      <protection hidden="1"/>
    </xf>
    <xf numFmtId="0" fontId="98" fillId="38" borderId="115" xfId="0" applyFont="1" applyFill="1" applyBorder="1" applyAlignment="1" applyProtection="1">
      <alignment horizontal="center" vertical="center" shrinkToFit="1"/>
      <protection hidden="1"/>
    </xf>
    <xf numFmtId="0" fontId="98" fillId="38" borderId="113" xfId="0" applyFont="1" applyFill="1" applyBorder="1" applyAlignment="1" applyProtection="1">
      <alignment horizontal="center" vertical="center" textRotation="255"/>
      <protection hidden="1"/>
    </xf>
    <xf numFmtId="0" fontId="98" fillId="38" borderId="94" xfId="0" applyFont="1" applyFill="1" applyBorder="1" applyAlignment="1" applyProtection="1">
      <alignment horizontal="center" vertical="center" textRotation="255"/>
      <protection hidden="1"/>
    </xf>
    <xf numFmtId="0" fontId="98" fillId="38" borderId="75" xfId="0" applyFont="1" applyFill="1" applyBorder="1" applyAlignment="1" applyProtection="1">
      <alignment horizontal="center" vertical="center" textRotation="255"/>
      <protection hidden="1"/>
    </xf>
    <xf numFmtId="0" fontId="98" fillId="38" borderId="13" xfId="0" applyFont="1" applyFill="1" applyBorder="1" applyAlignment="1" applyProtection="1">
      <alignment horizontal="center" vertical="center" textRotation="255"/>
      <protection hidden="1"/>
    </xf>
    <xf numFmtId="0" fontId="98" fillId="38" borderId="76" xfId="0" applyFont="1" applyFill="1" applyBorder="1" applyAlignment="1" applyProtection="1">
      <alignment horizontal="center" vertical="center" textRotation="255"/>
      <protection hidden="1"/>
    </xf>
    <xf numFmtId="0" fontId="98" fillId="38" borderId="81" xfId="0" applyFont="1" applyFill="1" applyBorder="1" applyAlignment="1" applyProtection="1">
      <alignment horizontal="center" vertical="center" textRotation="255"/>
      <protection hidden="1"/>
    </xf>
    <xf numFmtId="0" fontId="98" fillId="37" borderId="66" xfId="0" applyFont="1" applyFill="1" applyBorder="1" applyAlignment="1" applyProtection="1">
      <alignment horizontal="center" vertical="center" shrinkToFit="1"/>
      <protection hidden="1"/>
    </xf>
    <xf numFmtId="0" fontId="98" fillId="37" borderId="108" xfId="0" applyFont="1" applyFill="1" applyBorder="1" applyAlignment="1" applyProtection="1">
      <alignment horizontal="center" vertical="center" shrinkToFit="1"/>
      <protection locked="0"/>
    </xf>
    <xf numFmtId="0" fontId="98" fillId="37" borderId="110" xfId="0" applyFont="1" applyFill="1" applyBorder="1" applyAlignment="1" applyProtection="1">
      <alignment horizontal="center" vertical="center" shrinkToFit="1"/>
      <protection locked="0"/>
    </xf>
    <xf numFmtId="0" fontId="98" fillId="37" borderId="115" xfId="0" applyFont="1" applyFill="1" applyBorder="1" applyAlignment="1" applyProtection="1">
      <alignment horizontal="center" vertical="center" shrinkToFit="1"/>
      <protection locked="0"/>
    </xf>
    <xf numFmtId="0" fontId="98" fillId="38" borderId="75" xfId="0" applyFont="1" applyFill="1" applyBorder="1" applyAlignment="1" applyProtection="1">
      <alignment horizontal="right" shrinkToFit="1"/>
      <protection hidden="1"/>
    </xf>
    <xf numFmtId="0" fontId="98" fillId="38" borderId="0" xfId="0" applyFont="1" applyFill="1" applyAlignment="1" applyProtection="1">
      <alignment horizontal="right" shrinkToFit="1"/>
      <protection hidden="1"/>
    </xf>
    <xf numFmtId="0" fontId="98" fillId="38" borderId="13" xfId="0" applyFont="1" applyFill="1" applyBorder="1" applyAlignment="1" applyProtection="1">
      <alignment horizontal="right" shrinkToFit="1"/>
      <protection hidden="1"/>
    </xf>
    <xf numFmtId="0" fontId="98" fillId="38" borderId="100" xfId="0" applyFont="1" applyFill="1" applyBorder="1" applyAlignment="1" applyProtection="1">
      <alignment horizontal="center" vertical="center" shrinkToFit="1"/>
      <protection hidden="1"/>
    </xf>
    <xf numFmtId="0" fontId="98" fillId="38" borderId="101" xfId="0" applyFont="1" applyFill="1" applyBorder="1" applyAlignment="1" applyProtection="1">
      <alignment horizontal="center" vertical="center" shrinkToFit="1"/>
      <protection hidden="1"/>
    </xf>
    <xf numFmtId="0" fontId="98" fillId="38" borderId="110" xfId="0" applyFont="1" applyFill="1" applyBorder="1" applyAlignment="1" applyProtection="1">
      <alignment horizontal="center" vertical="center" shrinkToFit="1"/>
      <protection locked="0"/>
    </xf>
    <xf numFmtId="0" fontId="98" fillId="38" borderId="112" xfId="0" applyFont="1" applyFill="1" applyBorder="1" applyAlignment="1" applyProtection="1">
      <alignment horizontal="center" vertical="center" shrinkToFit="1"/>
      <protection locked="0"/>
    </xf>
    <xf numFmtId="0" fontId="98" fillId="38" borderId="111" xfId="0" applyFont="1" applyFill="1" applyBorder="1" applyAlignment="1" applyProtection="1">
      <alignment horizontal="center" vertical="center" shrinkToFit="1"/>
      <protection locked="0"/>
    </xf>
    <xf numFmtId="0" fontId="98" fillId="37" borderId="108" xfId="0" applyFont="1" applyFill="1" applyBorder="1" applyAlignment="1" applyProtection="1">
      <alignment horizontal="center" vertical="center" shrinkToFit="1"/>
      <protection hidden="1"/>
    </xf>
    <xf numFmtId="0" fontId="98" fillId="37" borderId="111" xfId="0" applyFont="1" applyFill="1" applyBorder="1" applyAlignment="1" applyProtection="1">
      <alignment horizontal="center" vertical="center" shrinkToFit="1"/>
      <protection locked="0"/>
    </xf>
    <xf numFmtId="0" fontId="98" fillId="38" borderId="109" xfId="0" applyFont="1" applyFill="1" applyBorder="1" applyAlignment="1" applyProtection="1">
      <alignment horizontal="center" vertical="center" shrinkToFit="1"/>
      <protection locked="0"/>
    </xf>
    <xf numFmtId="0" fontId="98" fillId="0" borderId="111" xfId="0" applyFont="1" applyBorder="1" applyAlignment="1" applyProtection="1">
      <alignment horizontal="center" vertical="center" shrinkToFit="1"/>
      <protection locked="0"/>
    </xf>
    <xf numFmtId="0" fontId="98" fillId="0" borderId="110" xfId="0" applyFont="1" applyBorder="1" applyAlignment="1" applyProtection="1">
      <alignment horizontal="center" vertical="center" shrinkToFit="1"/>
      <protection locked="0"/>
    </xf>
    <xf numFmtId="0" fontId="98" fillId="0" borderId="109" xfId="0" applyFont="1" applyBorder="1" applyAlignment="1" applyProtection="1">
      <alignment horizontal="center" vertical="center" shrinkToFit="1"/>
      <protection locked="0"/>
    </xf>
    <xf numFmtId="0" fontId="98" fillId="38" borderId="87" xfId="0" applyFont="1" applyFill="1" applyBorder="1" applyAlignment="1" applyProtection="1">
      <alignment horizontal="center" vertical="center" textRotation="255"/>
      <protection hidden="1"/>
    </xf>
    <xf numFmtId="0" fontId="98" fillId="38" borderId="14" xfId="0" applyFont="1" applyFill="1" applyBorder="1" applyAlignment="1" applyProtection="1">
      <alignment horizontal="center" vertical="center" textRotation="255"/>
      <protection hidden="1"/>
    </xf>
    <xf numFmtId="0" fontId="98" fillId="38" borderId="12" xfId="0" applyFont="1" applyFill="1" applyBorder="1" applyAlignment="1" applyProtection="1">
      <alignment horizontal="center" vertical="center" wrapText="1" shrinkToFit="1"/>
      <protection hidden="1"/>
    </xf>
    <xf numFmtId="0" fontId="98" fillId="38" borderId="14" xfId="0" applyFont="1" applyFill="1" applyBorder="1" applyAlignment="1" applyProtection="1">
      <alignment horizontal="center" vertical="center" wrapText="1" shrinkToFit="1"/>
      <protection hidden="1"/>
    </xf>
    <xf numFmtId="0" fontId="98" fillId="38" borderId="11" xfId="0" applyFont="1" applyFill="1" applyBorder="1" applyAlignment="1" applyProtection="1">
      <alignment horizontal="center" vertical="center" shrinkToFit="1"/>
      <protection hidden="1"/>
    </xf>
    <xf numFmtId="0" fontId="98" fillId="38" borderId="77" xfId="0" applyFont="1" applyFill="1" applyBorder="1" applyAlignment="1" applyProtection="1">
      <alignment horizontal="center" vertical="center"/>
      <protection hidden="1"/>
    </xf>
    <xf numFmtId="0" fontId="98" fillId="38" borderId="73" xfId="0" applyFont="1" applyFill="1" applyBorder="1" applyAlignment="1" applyProtection="1">
      <alignment horizontal="center" vertical="center"/>
      <protection hidden="1"/>
    </xf>
    <xf numFmtId="0" fontId="98" fillId="38" borderId="113" xfId="0" applyFont="1" applyFill="1" applyBorder="1" applyAlignment="1" applyProtection="1">
      <alignment horizontal="right" shrinkToFit="1"/>
      <protection hidden="1"/>
    </xf>
    <xf numFmtId="0" fontId="98" fillId="38" borderId="93" xfId="0" applyFont="1" applyFill="1" applyBorder="1" applyAlignment="1" applyProtection="1">
      <alignment horizontal="right" shrinkToFit="1"/>
      <protection hidden="1"/>
    </xf>
    <xf numFmtId="0" fontId="98" fillId="38" borderId="94" xfId="0" applyFont="1" applyFill="1" applyBorder="1" applyAlignment="1" applyProtection="1">
      <alignment horizontal="right" shrinkToFit="1"/>
      <protection hidden="1"/>
    </xf>
    <xf numFmtId="0" fontId="155" fillId="38" borderId="10" xfId="0" applyFont="1" applyFill="1" applyBorder="1" applyAlignment="1" applyProtection="1">
      <alignment horizontal="center" vertical="center" wrapText="1" shrinkToFit="1"/>
      <protection hidden="1"/>
    </xf>
    <xf numFmtId="0" fontId="155" fillId="38" borderId="0" xfId="0" applyFont="1" applyFill="1" applyAlignment="1" applyProtection="1">
      <alignment horizontal="center" vertical="center" shrinkToFit="1"/>
      <protection hidden="1"/>
    </xf>
    <xf numFmtId="0" fontId="155" fillId="38" borderId="13" xfId="0" applyFont="1" applyFill="1" applyBorder="1" applyAlignment="1" applyProtection="1">
      <alignment horizontal="center" vertical="center" shrinkToFit="1"/>
      <protection hidden="1"/>
    </xf>
    <xf numFmtId="0" fontId="155" fillId="38" borderId="11" xfId="0" applyFont="1" applyFill="1" applyBorder="1" applyAlignment="1" applyProtection="1">
      <alignment horizontal="center" vertical="center" shrinkToFit="1"/>
      <protection hidden="1"/>
    </xf>
    <xf numFmtId="0" fontId="155" fillId="38" borderId="12" xfId="0" applyFont="1" applyFill="1" applyBorder="1" applyAlignment="1" applyProtection="1">
      <alignment horizontal="center" vertical="center" shrinkToFit="1"/>
      <protection hidden="1"/>
    </xf>
    <xf numFmtId="0" fontId="155" fillId="38" borderId="14" xfId="0" applyFont="1" applyFill="1" applyBorder="1" applyAlignment="1" applyProtection="1">
      <alignment horizontal="center" vertical="center" shrinkToFit="1"/>
      <protection hidden="1"/>
    </xf>
    <xf numFmtId="0" fontId="98" fillId="38" borderId="10" xfId="0" applyFont="1" applyFill="1" applyBorder="1" applyAlignment="1" applyProtection="1">
      <alignment horizontal="center" vertical="center" shrinkToFit="1"/>
      <protection hidden="1"/>
    </xf>
    <xf numFmtId="0" fontId="98" fillId="38" borderId="46" xfId="0" applyFont="1" applyFill="1" applyBorder="1" applyAlignment="1" applyProtection="1">
      <alignment horizontal="center" vertical="center" shrinkToFit="1"/>
      <protection hidden="1"/>
    </xf>
    <xf numFmtId="0" fontId="98" fillId="38" borderId="85" xfId="0" applyFont="1" applyFill="1" applyBorder="1" applyAlignment="1" applyProtection="1">
      <alignment horizontal="center" vertical="center" shrinkToFit="1"/>
      <protection hidden="1"/>
    </xf>
    <xf numFmtId="0" fontId="98" fillId="38" borderId="110" xfId="0" applyFont="1" applyFill="1" applyBorder="1" applyAlignment="1" applyProtection="1">
      <alignment horizontal="center" vertical="center" wrapText="1" shrinkToFit="1"/>
      <protection hidden="1"/>
    </xf>
    <xf numFmtId="0" fontId="98" fillId="38" borderId="112" xfId="0" applyFont="1" applyFill="1" applyBorder="1" applyAlignment="1" applyProtection="1">
      <alignment horizontal="center" vertical="center" wrapText="1" shrinkToFit="1"/>
      <protection hidden="1"/>
    </xf>
    <xf numFmtId="0" fontId="98" fillId="38" borderId="111" xfId="0" applyFont="1" applyFill="1" applyBorder="1" applyAlignment="1" applyProtection="1">
      <alignment horizontal="center" vertical="center" wrapText="1" shrinkToFit="1"/>
      <protection hidden="1"/>
    </xf>
    <xf numFmtId="0" fontId="17" fillId="33" borderId="108" xfId="57" applyFont="1" applyFill="1" applyBorder="1" applyAlignment="1">
      <alignment horizontal="center" vertical="center" wrapText="1"/>
    </xf>
    <xf numFmtId="0" fontId="17" fillId="25" borderId="12" xfId="57" applyFont="1" applyFill="1" applyBorder="1" applyAlignment="1">
      <alignment horizontal="center" vertical="center"/>
    </xf>
    <xf numFmtId="0" fontId="17" fillId="0" borderId="12" xfId="57" applyFont="1" applyBorder="1" applyAlignment="1">
      <alignment horizontal="center" vertical="center"/>
    </xf>
    <xf numFmtId="0" fontId="17" fillId="34" borderId="108" xfId="57" applyFont="1" applyFill="1" applyBorder="1" applyAlignment="1">
      <alignment horizontal="center" vertical="center"/>
    </xf>
    <xf numFmtId="0" fontId="17" fillId="33" borderId="108" xfId="57" applyFont="1" applyFill="1" applyBorder="1" applyAlignment="1">
      <alignment horizontal="center" vertical="center"/>
    </xf>
    <xf numFmtId="0" fontId="76" fillId="29" borderId="108" xfId="54" applyFont="1" applyFill="1" applyBorder="1">
      <alignment vertical="center"/>
    </xf>
    <xf numFmtId="0" fontId="17" fillId="0" borderId="108" xfId="57" applyFont="1" applyBorder="1">
      <alignment vertical="center"/>
    </xf>
    <xf numFmtId="0" fontId="19" fillId="0" borderId="100" xfId="57" applyFont="1" applyBorder="1" applyAlignment="1">
      <alignment horizontal="center" vertical="center"/>
    </xf>
    <xf numFmtId="0" fontId="19" fillId="0" borderId="10" xfId="57" applyFont="1" applyBorder="1" applyAlignment="1">
      <alignment horizontal="center" vertical="center"/>
    </xf>
    <xf numFmtId="0" fontId="19" fillId="0" borderId="100" xfId="57" applyFont="1" applyBorder="1" applyAlignment="1">
      <alignment horizontal="center" vertical="center" wrapText="1"/>
    </xf>
    <xf numFmtId="0" fontId="19" fillId="0" borderId="10" xfId="57" applyFont="1" applyBorder="1" applyAlignment="1">
      <alignment horizontal="center" vertical="center" wrapText="1"/>
    </xf>
    <xf numFmtId="0" fontId="19" fillId="0" borderId="11" xfId="57" applyFont="1" applyBorder="1" applyAlignment="1">
      <alignment horizontal="center" vertical="center" wrapText="1"/>
    </xf>
    <xf numFmtId="0" fontId="19" fillId="0" borderId="108" xfId="57" applyFont="1" applyBorder="1" applyAlignment="1">
      <alignment horizontal="center" vertical="center"/>
    </xf>
    <xf numFmtId="0" fontId="19" fillId="0" borderId="110" xfId="57" applyFont="1" applyBorder="1" applyAlignment="1">
      <alignment horizontal="center" vertical="center"/>
    </xf>
    <xf numFmtId="49" fontId="19" fillId="0" borderId="108" xfId="57" applyNumberFormat="1" applyFont="1" applyBorder="1" applyAlignment="1">
      <alignment horizontal="center" vertical="center"/>
    </xf>
    <xf numFmtId="0" fontId="19" fillId="0" borderId="111" xfId="57" applyFont="1" applyBorder="1" applyAlignment="1">
      <alignment horizontal="center" vertical="center" wrapText="1"/>
    </xf>
    <xf numFmtId="0" fontId="126" fillId="0" borderId="10" xfId="57" applyFont="1" applyBorder="1" applyAlignment="1">
      <alignment horizontal="center" vertical="center" wrapText="1"/>
    </xf>
    <xf numFmtId="0" fontId="126" fillId="0" borderId="11" xfId="57" applyFont="1" applyBorder="1" applyAlignment="1">
      <alignment horizontal="center" vertical="center" wrapText="1"/>
    </xf>
    <xf numFmtId="0" fontId="17" fillId="34" borderId="108" xfId="57" applyFont="1" applyFill="1" applyBorder="1">
      <alignment vertical="center"/>
    </xf>
    <xf numFmtId="0" fontId="19" fillId="0" borderId="108" xfId="57" applyFont="1" applyBorder="1" applyAlignment="1">
      <alignment horizontal="center" vertical="center" wrapText="1"/>
    </xf>
    <xf numFmtId="0" fontId="17" fillId="0" borderId="108" xfId="57" applyFont="1" applyBorder="1" applyAlignment="1">
      <alignment horizontal="center" vertical="center" wrapText="1"/>
    </xf>
    <xf numFmtId="0" fontId="16" fillId="0" borderId="108" xfId="57" applyFont="1" applyBorder="1" applyAlignment="1">
      <alignment horizontal="center" vertical="center"/>
    </xf>
    <xf numFmtId="182" fontId="19" fillId="0" borderId="108" xfId="57" applyNumberFormat="1" applyFont="1" applyBorder="1" applyAlignment="1">
      <alignment horizontal="center" vertical="center"/>
    </xf>
    <xf numFmtId="0" fontId="19" fillId="0" borderId="112" xfId="57" applyFont="1" applyBorder="1" applyAlignment="1">
      <alignment horizontal="center" vertical="center"/>
    </xf>
    <xf numFmtId="0" fontId="130" fillId="0" borderId="110" xfId="58" applyFont="1" applyBorder="1" applyAlignment="1">
      <alignment horizontal="center" vertical="center"/>
    </xf>
    <xf numFmtId="0" fontId="130" fillId="0" borderId="112" xfId="58" applyFont="1" applyBorder="1" applyAlignment="1">
      <alignment horizontal="center" vertical="center"/>
    </xf>
    <xf numFmtId="0" fontId="130" fillId="0" borderId="111" xfId="58" applyFont="1" applyBorder="1" applyAlignment="1">
      <alignment horizontal="center" vertical="center"/>
    </xf>
    <xf numFmtId="0" fontId="19" fillId="0" borderId="111" xfId="57" applyFont="1" applyBorder="1" applyAlignment="1">
      <alignment horizontal="center" vertical="center"/>
    </xf>
    <xf numFmtId="0" fontId="19" fillId="25" borderId="108" xfId="57" applyFont="1" applyFill="1" applyBorder="1" applyAlignment="1">
      <alignment horizontal="center" vertical="center"/>
    </xf>
    <xf numFmtId="0" fontId="19" fillId="0" borderId="110" xfId="57" applyFont="1" applyBorder="1" applyAlignment="1">
      <alignment horizontal="left" vertical="center"/>
    </xf>
    <xf numFmtId="0" fontId="19" fillId="0" borderId="112" xfId="57" applyFont="1" applyBorder="1" applyAlignment="1">
      <alignment horizontal="left" vertical="center"/>
    </xf>
    <xf numFmtId="0" fontId="19" fillId="0" borderId="111" xfId="57" applyFont="1" applyBorder="1" applyAlignment="1">
      <alignment horizontal="left" vertical="center"/>
    </xf>
    <xf numFmtId="0" fontId="19" fillId="0" borderId="110" xfId="57" applyFont="1" applyBorder="1" applyAlignment="1">
      <alignment horizontal="center" vertical="center" wrapText="1"/>
    </xf>
    <xf numFmtId="0" fontId="19" fillId="25" borderId="107" xfId="57" applyFont="1" applyFill="1" applyBorder="1" applyAlignment="1">
      <alignment horizontal="center" vertical="center" wrapText="1"/>
    </xf>
    <xf numFmtId="0" fontId="19" fillId="25" borderId="86" xfId="57" applyFont="1" applyFill="1" applyBorder="1" applyAlignment="1">
      <alignment horizontal="center" vertical="center" wrapText="1"/>
    </xf>
    <xf numFmtId="0" fontId="19" fillId="25" borderId="67" xfId="57" applyFont="1" applyFill="1" applyBorder="1" applyAlignment="1">
      <alignment horizontal="center" vertical="center" wrapText="1"/>
    </xf>
    <xf numFmtId="0" fontId="19" fillId="0" borderId="93" xfId="57" applyFont="1" applyBorder="1" applyAlignment="1">
      <alignment horizontal="center" vertical="center" wrapText="1"/>
    </xf>
    <xf numFmtId="0" fontId="19" fillId="0" borderId="94" xfId="57" applyFont="1" applyBorder="1" applyAlignment="1">
      <alignment horizontal="center" vertical="center" wrapText="1"/>
    </xf>
    <xf numFmtId="0" fontId="19" fillId="0" borderId="0" xfId="57" applyFont="1" applyAlignment="1">
      <alignment horizontal="center" vertical="center" wrapText="1"/>
    </xf>
    <xf numFmtId="0" fontId="19" fillId="0" borderId="13" xfId="57" applyFont="1" applyBorder="1" applyAlignment="1">
      <alignment horizontal="center" vertical="center" wrapText="1"/>
    </xf>
    <xf numFmtId="0" fontId="19" fillId="0" borderId="12" xfId="57" applyFont="1" applyBorder="1" applyAlignment="1">
      <alignment horizontal="center" vertical="center" wrapText="1"/>
    </xf>
    <xf numFmtId="0" fontId="19" fillId="0" borderId="14" xfId="57" applyFont="1" applyBorder="1" applyAlignment="1">
      <alignment horizontal="center" vertical="center" wrapText="1"/>
    </xf>
    <xf numFmtId="0" fontId="19" fillId="0" borderId="110" xfId="57" applyFont="1" applyBorder="1" applyAlignment="1">
      <alignment horizontal="left" vertical="center" wrapText="1"/>
    </xf>
    <xf numFmtId="0" fontId="19" fillId="0" borderId="112" xfId="57" applyFont="1" applyBorder="1" applyAlignment="1">
      <alignment horizontal="left" vertical="center" wrapText="1"/>
    </xf>
    <xf numFmtId="0" fontId="19" fillId="0" borderId="111" xfId="57" applyFont="1" applyBorder="1" applyAlignment="1">
      <alignment horizontal="left" vertical="center" wrapText="1"/>
    </xf>
    <xf numFmtId="0" fontId="19" fillId="35" borderId="108" xfId="57" applyFont="1" applyFill="1" applyBorder="1" applyAlignment="1">
      <alignment horizontal="center" vertical="center" wrapText="1"/>
    </xf>
    <xf numFmtId="0" fontId="19" fillId="25" borderId="110" xfId="57" applyFont="1" applyFill="1" applyBorder="1" applyAlignment="1">
      <alignment horizontal="center" vertical="center" wrapText="1"/>
    </xf>
    <xf numFmtId="0" fontId="19" fillId="25" borderId="111" xfId="57" applyFont="1" applyFill="1" applyBorder="1" applyAlignment="1">
      <alignment horizontal="center" vertical="center" wrapText="1"/>
    </xf>
    <xf numFmtId="0" fontId="19" fillId="0" borderId="0" xfId="57" applyFont="1" applyAlignment="1">
      <alignment horizontal="left" vertical="center" wrapText="1"/>
    </xf>
    <xf numFmtId="0" fontId="19" fillId="0" borderId="110" xfId="58" applyFont="1" applyBorder="1" applyAlignment="1">
      <alignment horizontal="center" vertical="center" wrapText="1"/>
    </xf>
    <xf numFmtId="0" fontId="19" fillId="0" borderId="112" xfId="58" applyFont="1" applyBorder="1" applyAlignment="1">
      <alignment horizontal="center" vertical="center" wrapText="1"/>
    </xf>
    <xf numFmtId="0" fontId="19" fillId="0" borderId="108" xfId="58" applyFont="1" applyBorder="1" applyAlignment="1">
      <alignment horizontal="center" vertical="center" wrapText="1"/>
    </xf>
    <xf numFmtId="0" fontId="19" fillId="0" borderId="111" xfId="58" applyFont="1" applyBorder="1" applyAlignment="1">
      <alignment horizontal="center" vertical="center" wrapText="1"/>
    </xf>
    <xf numFmtId="0" fontId="19" fillId="0" borderId="0" xfId="58" applyFont="1" applyAlignment="1">
      <alignment horizontal="center" vertical="center" wrapText="1"/>
    </xf>
    <xf numFmtId="0" fontId="19" fillId="0" borderId="110" xfId="58" applyFont="1" applyBorder="1" applyAlignment="1">
      <alignment horizontal="center" vertical="center"/>
    </xf>
    <xf numFmtId="0" fontId="19" fillId="0" borderId="112" xfId="58" applyFont="1" applyBorder="1" applyAlignment="1">
      <alignment horizontal="center" vertical="center"/>
    </xf>
    <xf numFmtId="0" fontId="19" fillId="0" borderId="111" xfId="58" applyFont="1" applyBorder="1" applyAlignment="1">
      <alignment horizontal="center" vertical="center"/>
    </xf>
    <xf numFmtId="0" fontId="19" fillId="0" borderId="0" xfId="58" applyFont="1" applyAlignment="1">
      <alignment horizontal="center" vertical="center"/>
    </xf>
    <xf numFmtId="0" fontId="19" fillId="0" borderId="108" xfId="58" applyFont="1" applyBorder="1" applyAlignment="1">
      <alignment horizontal="center" vertical="center"/>
    </xf>
    <xf numFmtId="0" fontId="19" fillId="0" borderId="108" xfId="57" applyFont="1" applyBorder="1">
      <alignment vertical="center"/>
    </xf>
    <xf numFmtId="0" fontId="19" fillId="35" borderId="110" xfId="58" applyFont="1" applyFill="1" applyBorder="1" applyAlignment="1">
      <alignment horizontal="center" vertical="center"/>
    </xf>
    <xf numFmtId="0" fontId="19" fillId="35" borderId="111" xfId="58" applyFont="1" applyFill="1" applyBorder="1" applyAlignment="1">
      <alignment horizontal="center" vertical="center"/>
    </xf>
    <xf numFmtId="0" fontId="19" fillId="0" borderId="94" xfId="57" applyFont="1" applyBorder="1" applyAlignment="1">
      <alignment horizontal="center" vertical="center"/>
    </xf>
    <xf numFmtId="0" fontId="19" fillId="0" borderId="13" xfId="57" applyFont="1" applyBorder="1" applyAlignment="1">
      <alignment horizontal="center" vertical="center"/>
    </xf>
    <xf numFmtId="0" fontId="19" fillId="0" borderId="11" xfId="57" applyFont="1" applyBorder="1" applyAlignment="1">
      <alignment horizontal="center" vertical="center"/>
    </xf>
    <xf numFmtId="0" fontId="19" fillId="0" borderId="14" xfId="57" applyFont="1" applyBorder="1" applyAlignment="1">
      <alignment horizontal="center" vertical="center"/>
    </xf>
    <xf numFmtId="0" fontId="19" fillId="0" borderId="0" xfId="57" applyFont="1" applyAlignment="1">
      <alignment horizontal="center" vertical="center"/>
    </xf>
    <xf numFmtId="0" fontId="19" fillId="35" borderId="110" xfId="57" applyFont="1" applyFill="1" applyBorder="1" applyAlignment="1">
      <alignment horizontal="center" vertical="center" wrapText="1"/>
    </xf>
    <xf numFmtId="0" fontId="19" fillId="35" borderId="112" xfId="57" applyFont="1" applyFill="1" applyBorder="1" applyAlignment="1">
      <alignment horizontal="center" vertical="center" wrapText="1"/>
    </xf>
    <xf numFmtId="0" fontId="19" fillId="35" borderId="111" xfId="57" applyFont="1" applyFill="1" applyBorder="1" applyAlignment="1">
      <alignment horizontal="center" vertical="center" wrapText="1"/>
    </xf>
    <xf numFmtId="183" fontId="19" fillId="0" borderId="108" xfId="57" applyNumberFormat="1" applyFont="1" applyBorder="1" applyAlignment="1">
      <alignment horizontal="center" vertical="center"/>
    </xf>
    <xf numFmtId="0" fontId="19" fillId="25" borderId="108" xfId="57" applyFont="1" applyFill="1" applyBorder="1" applyAlignment="1">
      <alignment horizontal="right" vertical="center"/>
    </xf>
    <xf numFmtId="176" fontId="19" fillId="0" borderId="107" xfId="57" applyNumberFormat="1" applyFont="1" applyBorder="1">
      <alignment vertical="center"/>
    </xf>
    <xf numFmtId="176" fontId="19" fillId="0" borderId="67" xfId="57" applyNumberFormat="1" applyFont="1" applyBorder="1">
      <alignment vertical="center"/>
    </xf>
    <xf numFmtId="0" fontId="19" fillId="0" borderId="108" xfId="57" applyFont="1" applyBorder="1" applyAlignment="1">
      <alignment horizontal="left" vertical="center"/>
    </xf>
    <xf numFmtId="0" fontId="19" fillId="0" borderId="108" xfId="57" applyFont="1" applyBorder="1" applyAlignment="1">
      <alignment horizontal="right" vertical="center"/>
    </xf>
    <xf numFmtId="184" fontId="19" fillId="0" borderId="110" xfId="58" applyNumberFormat="1" applyFont="1" applyBorder="1" applyAlignment="1">
      <alignment horizontal="center" vertical="center" wrapText="1"/>
    </xf>
    <xf numFmtId="184" fontId="19" fillId="0" borderId="112" xfId="58" applyNumberFormat="1" applyFont="1" applyBorder="1" applyAlignment="1">
      <alignment horizontal="center" vertical="center" wrapText="1"/>
    </xf>
    <xf numFmtId="184" fontId="19" fillId="0" borderId="111" xfId="58" applyNumberFormat="1" applyFont="1" applyBorder="1" applyAlignment="1">
      <alignment horizontal="center" vertical="center" wrapText="1"/>
    </xf>
    <xf numFmtId="176" fontId="19" fillId="0" borderId="86" xfId="57" applyNumberFormat="1" applyFont="1" applyBorder="1">
      <alignment vertical="center"/>
    </xf>
    <xf numFmtId="0" fontId="130" fillId="0" borderId="112" xfId="57" applyFont="1" applyBorder="1" applyAlignment="1">
      <alignment horizontal="left" vertical="center" wrapText="1"/>
    </xf>
    <xf numFmtId="0" fontId="130" fillId="0" borderId="111" xfId="57" applyFont="1" applyBorder="1" applyAlignment="1">
      <alignment horizontal="left" vertical="center" wrapText="1"/>
    </xf>
    <xf numFmtId="0" fontId="19" fillId="0" borderId="108" xfId="57" applyFont="1" applyBorder="1" applyAlignment="1">
      <alignment horizontal="left" vertical="center" wrapText="1"/>
    </xf>
    <xf numFmtId="0" fontId="19" fillId="0" borderId="86" xfId="57" applyFont="1" applyBorder="1" applyAlignment="1">
      <alignment horizontal="center" vertical="center" wrapText="1"/>
    </xf>
    <xf numFmtId="0" fontId="19" fillId="0" borderId="110" xfId="57" applyFont="1" applyBorder="1" applyAlignment="1">
      <alignment horizontal="right" vertical="center"/>
    </xf>
    <xf numFmtId="0" fontId="19" fillId="0" borderId="111" xfId="57" applyFont="1" applyBorder="1" applyAlignment="1">
      <alignment horizontal="right" vertical="center"/>
    </xf>
    <xf numFmtId="0" fontId="19" fillId="0" borderId="86" xfId="57" applyFont="1" applyBorder="1" applyAlignment="1">
      <alignment horizontal="right" vertical="center"/>
    </xf>
    <xf numFmtId="0" fontId="19" fillId="0" borderId="10" xfId="57" applyFont="1" applyBorder="1" applyAlignment="1">
      <alignment horizontal="right" vertical="center"/>
    </xf>
    <xf numFmtId="0" fontId="19" fillId="0" borderId="13" xfId="57" applyFont="1" applyBorder="1" applyAlignment="1">
      <alignment horizontal="right" vertical="center"/>
    </xf>
    <xf numFmtId="0" fontId="17" fillId="33" borderId="110" xfId="57" applyFont="1" applyFill="1" applyBorder="1" applyAlignment="1">
      <alignment horizontal="center" vertical="center" wrapText="1"/>
    </xf>
    <xf numFmtId="0" fontId="17" fillId="33" borderId="112" xfId="57" applyFont="1" applyFill="1" applyBorder="1" applyAlignment="1">
      <alignment horizontal="center" vertical="center" wrapText="1"/>
    </xf>
    <xf numFmtId="0" fontId="17" fillId="33" borderId="111" xfId="57" applyFont="1" applyFill="1" applyBorder="1" applyAlignment="1">
      <alignment horizontal="center" vertical="center" wrapText="1"/>
    </xf>
    <xf numFmtId="0" fontId="76" fillId="29" borderId="110" xfId="54" applyFont="1" applyFill="1" applyBorder="1">
      <alignment vertical="center"/>
    </xf>
    <xf numFmtId="0" fontId="76" fillId="29" borderId="112" xfId="54" applyFont="1" applyFill="1" applyBorder="1">
      <alignment vertical="center"/>
    </xf>
    <xf numFmtId="0" fontId="76" fillId="29" borderId="111" xfId="54" applyFont="1" applyFill="1" applyBorder="1">
      <alignment vertical="center"/>
    </xf>
    <xf numFmtId="0" fontId="19" fillId="26" borderId="111" xfId="57" applyFont="1" applyFill="1" applyBorder="1" applyAlignment="1">
      <alignment horizontal="center" vertical="center" wrapText="1"/>
    </xf>
    <xf numFmtId="0" fontId="19" fillId="0" borderId="0" xfId="57" applyFont="1" applyAlignment="1">
      <alignment horizontal="right" vertical="center"/>
    </xf>
    <xf numFmtId="0" fontId="19" fillId="25" borderId="110" xfId="57" applyFont="1" applyFill="1" applyBorder="1" applyAlignment="1">
      <alignment horizontal="right" vertical="center"/>
    </xf>
    <xf numFmtId="0" fontId="19" fillId="25" borderId="112" xfId="57" applyFont="1" applyFill="1" applyBorder="1" applyAlignment="1">
      <alignment horizontal="right" vertical="center"/>
    </xf>
    <xf numFmtId="0" fontId="19" fillId="25" borderId="111" xfId="57" applyFont="1" applyFill="1" applyBorder="1" applyAlignment="1">
      <alignment horizontal="right" vertical="center"/>
    </xf>
    <xf numFmtId="0" fontId="17" fillId="0" borderId="110" xfId="57" applyFont="1" applyBorder="1">
      <alignment vertical="center"/>
    </xf>
    <xf numFmtId="176" fontId="19" fillId="0" borderId="110" xfId="57" applyNumberFormat="1" applyFont="1" applyBorder="1" applyAlignment="1">
      <alignment horizontal="center" vertical="center" wrapText="1"/>
    </xf>
    <xf numFmtId="176" fontId="19" fillId="0" borderId="111" xfId="57" applyNumberFormat="1" applyFont="1" applyBorder="1" applyAlignment="1">
      <alignment horizontal="center" vertical="center" wrapText="1"/>
    </xf>
    <xf numFmtId="0" fontId="19" fillId="0" borderId="110" xfId="57" applyFont="1" applyBorder="1">
      <alignment vertical="center"/>
    </xf>
    <xf numFmtId="0" fontId="19" fillId="0" borderId="112" xfId="57" applyFont="1" applyBorder="1">
      <alignment vertical="center"/>
    </xf>
    <xf numFmtId="0" fontId="19" fillId="0" borderId="111" xfId="57" applyFont="1" applyBorder="1">
      <alignment vertical="center"/>
    </xf>
    <xf numFmtId="0" fontId="16" fillId="0" borderId="158" xfId="57" applyFont="1" applyBorder="1" applyAlignment="1">
      <alignment horizontal="center" vertical="center"/>
    </xf>
    <xf numFmtId="0" fontId="16" fillId="0" borderId="159" xfId="57" applyFont="1" applyBorder="1" applyAlignment="1">
      <alignment horizontal="center" vertical="center"/>
    </xf>
    <xf numFmtId="0" fontId="23" fillId="0" borderId="110" xfId="57" applyFont="1" applyBorder="1" applyAlignment="1">
      <alignment horizontal="center" vertical="center" wrapText="1"/>
    </xf>
    <xf numFmtId="0" fontId="23" fillId="0" borderId="111" xfId="57" applyFont="1" applyBorder="1" applyAlignment="1">
      <alignment horizontal="center" vertical="center" wrapText="1"/>
    </xf>
    <xf numFmtId="176" fontId="19" fillId="0" borderId="110" xfId="57" applyNumberFormat="1" applyFont="1" applyBorder="1" applyAlignment="1">
      <alignment horizontal="center" vertical="center"/>
    </xf>
    <xf numFmtId="176" fontId="19" fillId="0" borderId="112" xfId="57" applyNumberFormat="1" applyFont="1" applyBorder="1" applyAlignment="1">
      <alignment horizontal="center" vertical="center"/>
    </xf>
    <xf numFmtId="0" fontId="19" fillId="0" borderId="100" xfId="57" applyFont="1" applyBorder="1" applyAlignment="1">
      <alignment horizontal="left" vertical="center" wrapText="1"/>
    </xf>
    <xf numFmtId="176" fontId="81" fillId="0" borderId="108" xfId="54" applyNumberFormat="1" applyFont="1" applyBorder="1">
      <alignment vertical="center"/>
    </xf>
    <xf numFmtId="0" fontId="19" fillId="35" borderId="110" xfId="58" applyFont="1" applyFill="1" applyBorder="1" applyAlignment="1">
      <alignment horizontal="center" vertical="center" wrapText="1"/>
    </xf>
    <xf numFmtId="0" fontId="19" fillId="35" borderId="111" xfId="58" applyFont="1" applyFill="1" applyBorder="1" applyAlignment="1">
      <alignment horizontal="center" vertical="center" wrapText="1"/>
    </xf>
    <xf numFmtId="176" fontId="19" fillId="0" borderId="107" xfId="57" applyNumberFormat="1" applyFont="1" applyBorder="1" applyAlignment="1">
      <alignment horizontal="center" vertical="center"/>
    </xf>
    <xf numFmtId="176" fontId="19" fillId="0" borderId="67" xfId="57" applyNumberFormat="1" applyFont="1" applyBorder="1" applyAlignment="1">
      <alignment horizontal="center" vertical="center"/>
    </xf>
    <xf numFmtId="176" fontId="81" fillId="0" borderId="108" xfId="54" quotePrefix="1" applyNumberFormat="1" applyFont="1" applyBorder="1">
      <alignment vertical="center"/>
    </xf>
    <xf numFmtId="0" fontId="96" fillId="0" borderId="108" xfId="54" applyFont="1" applyBorder="1" applyAlignment="1">
      <alignment horizontal="right" vertical="center"/>
    </xf>
    <xf numFmtId="0" fontId="19" fillId="0" borderId="158" xfId="58" applyFont="1" applyBorder="1" applyAlignment="1">
      <alignment horizontal="center" vertical="center" wrapText="1"/>
    </xf>
    <xf numFmtId="0" fontId="19" fillId="0" borderId="160" xfId="58" applyFont="1" applyBorder="1" applyAlignment="1">
      <alignment horizontal="center" vertical="center" wrapText="1"/>
    </xf>
    <xf numFmtId="0" fontId="19" fillId="0" borderId="159" xfId="58" applyFont="1" applyBorder="1" applyAlignment="1">
      <alignment horizontal="center" vertical="center" wrapText="1"/>
    </xf>
    <xf numFmtId="0" fontId="19" fillId="33" borderId="110" xfId="57" applyFont="1" applyFill="1" applyBorder="1" applyAlignment="1">
      <alignment horizontal="center" vertical="center"/>
    </xf>
    <xf numFmtId="0" fontId="19" fillId="33" borderId="111" xfId="57" applyFont="1" applyFill="1" applyBorder="1" applyAlignment="1">
      <alignment horizontal="center" vertical="center"/>
    </xf>
    <xf numFmtId="0" fontId="19" fillId="33" borderId="112" xfId="57" applyFont="1" applyFill="1" applyBorder="1" applyAlignment="1">
      <alignment horizontal="center" vertical="center"/>
    </xf>
    <xf numFmtId="183" fontId="19" fillId="0" borderId="110" xfId="57" applyNumberFormat="1" applyFont="1" applyBorder="1" applyAlignment="1">
      <alignment horizontal="center" vertical="center"/>
    </xf>
    <xf numFmtId="183" fontId="19" fillId="0" borderId="112" xfId="57" applyNumberFormat="1" applyFont="1" applyBorder="1" applyAlignment="1">
      <alignment horizontal="center" vertical="center"/>
    </xf>
    <xf numFmtId="183" fontId="19" fillId="0" borderId="111" xfId="57" applyNumberFormat="1" applyFont="1" applyBorder="1" applyAlignment="1">
      <alignment horizontal="center" vertical="center"/>
    </xf>
    <xf numFmtId="0" fontId="19" fillId="35" borderId="108" xfId="57" applyFont="1" applyFill="1" applyBorder="1" applyAlignment="1">
      <alignment horizontal="center" vertical="center"/>
    </xf>
    <xf numFmtId="0" fontId="19" fillId="29" borderId="108" xfId="57" applyFont="1" applyFill="1" applyBorder="1" applyAlignment="1">
      <alignment horizontal="center" vertical="center"/>
    </xf>
    <xf numFmtId="0" fontId="19" fillId="0" borderId="112" xfId="57" applyFont="1" applyBorder="1" applyAlignment="1">
      <alignment horizontal="center" vertical="center" wrapText="1"/>
    </xf>
    <xf numFmtId="0" fontId="0" fillId="0" borderId="0" xfId="0" applyFill="1" applyAlignment="1">
      <alignment vertical="top" wrapText="1"/>
    </xf>
    <xf numFmtId="0" fontId="14" fillId="0" borderId="15" xfId="0" applyFont="1" applyFill="1" applyBorder="1" applyAlignment="1">
      <alignment horizontal="center" vertical="center"/>
    </xf>
    <xf numFmtId="0" fontId="0" fillId="0" borderId="16" xfId="0" applyFill="1" applyBorder="1" applyAlignment="1">
      <alignment horizontal="center" vertical="center"/>
    </xf>
    <xf numFmtId="0" fontId="21" fillId="0" borderId="15" xfId="0" applyFont="1" applyFill="1" applyBorder="1" applyAlignment="1">
      <alignment horizontal="left" vertical="center"/>
    </xf>
    <xf numFmtId="0" fontId="0" fillId="0" borderId="20" xfId="0" applyFill="1" applyBorder="1" applyAlignment="1"/>
    <xf numFmtId="0" fontId="0" fillId="0" borderId="16" xfId="0" applyFill="1" applyBorder="1" applyAlignment="1"/>
    <xf numFmtId="0" fontId="0" fillId="0" borderId="15" xfId="0" applyFill="1" applyBorder="1" applyAlignment="1">
      <alignment vertical="center"/>
    </xf>
    <xf numFmtId="0" fontId="0" fillId="0" borderId="16" xfId="0" applyFill="1" applyBorder="1" applyAlignment="1">
      <alignment vertical="center"/>
    </xf>
    <xf numFmtId="0" fontId="21" fillId="0" borderId="15" xfId="0" applyFont="1" applyFill="1" applyBorder="1" applyAlignment="1">
      <alignment vertical="center"/>
    </xf>
    <xf numFmtId="0" fontId="14"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4" fillId="0" borderId="15" xfId="0" applyFont="1" applyFill="1" applyBorder="1" applyAlignment="1">
      <alignment horizontal="left" vertical="center"/>
    </xf>
    <xf numFmtId="0" fontId="0" fillId="0" borderId="20" xfId="0" applyFill="1" applyBorder="1" applyAlignment="1">
      <alignment vertical="center"/>
    </xf>
    <xf numFmtId="0" fontId="21" fillId="0" borderId="15"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20" xfId="0" applyFont="1" applyFill="1" applyBorder="1" applyAlignment="1">
      <alignment horizontal="center"/>
    </xf>
    <xf numFmtId="0" fontId="21" fillId="0" borderId="16" xfId="0" applyFont="1" applyFill="1" applyBorder="1" applyAlignment="1">
      <alignment horizontal="center"/>
    </xf>
    <xf numFmtId="0" fontId="14" fillId="0" borderId="16" xfId="0" applyFont="1" applyFill="1" applyBorder="1" applyAlignment="1">
      <alignment horizontal="center" vertical="center"/>
    </xf>
    <xf numFmtId="0" fontId="21" fillId="0" borderId="16" xfId="0" applyFont="1" applyFill="1" applyBorder="1" applyAlignment="1">
      <alignment horizontal="center" vertical="center"/>
    </xf>
    <xf numFmtId="0" fontId="0" fillId="0" borderId="20" xfId="0" applyFill="1" applyBorder="1" applyAlignment="1">
      <alignment horizontal="center" vertical="center"/>
    </xf>
    <xf numFmtId="0" fontId="0" fillId="0" borderId="10" xfId="0" applyFill="1" applyBorder="1" applyAlignment="1">
      <alignment horizontal="center"/>
    </xf>
    <xf numFmtId="0" fontId="0" fillId="0" borderId="13" xfId="0" applyFill="1" applyBorder="1" applyAlignment="1">
      <alignment horizontal="center"/>
    </xf>
    <xf numFmtId="0" fontId="0" fillId="0" borderId="100" xfId="0" applyFill="1" applyBorder="1" applyAlignment="1">
      <alignment horizontal="center"/>
    </xf>
    <xf numFmtId="0" fontId="0" fillId="0" borderId="93" xfId="0" applyFill="1" applyBorder="1" applyAlignment="1">
      <alignment horizontal="center"/>
    </xf>
    <xf numFmtId="0" fontId="0" fillId="0" borderId="94" xfId="0" applyFill="1" applyBorder="1" applyAlignment="1">
      <alignment horizontal="center"/>
    </xf>
    <xf numFmtId="0" fontId="0" fillId="0" borderId="20" xfId="0" applyFill="1" applyBorder="1" applyAlignment="1">
      <alignment horizontal="center"/>
    </xf>
    <xf numFmtId="0" fontId="0" fillId="0" borderId="16" xfId="0" applyFill="1" applyBorder="1" applyAlignment="1">
      <alignment horizontal="center"/>
    </xf>
    <xf numFmtId="0" fontId="0" fillId="0" borderId="0" xfId="0" applyFill="1" applyBorder="1" applyAlignment="1">
      <alignment vertical="top" wrapText="1"/>
    </xf>
    <xf numFmtId="0" fontId="0" fillId="0" borderId="15" xfId="0" applyFill="1" applyBorder="1" applyAlignment="1">
      <alignment horizontal="center" vertical="center"/>
    </xf>
    <xf numFmtId="0" fontId="0" fillId="0" borderId="10" xfId="0" applyFill="1" applyBorder="1" applyAlignment="1">
      <alignment wrapText="1"/>
    </xf>
    <xf numFmtId="0" fontId="0" fillId="0" borderId="13" xfId="0" applyFill="1" applyBorder="1" applyAlignment="1">
      <alignment wrapText="1"/>
    </xf>
    <xf numFmtId="0" fontId="14" fillId="0" borderId="1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0" xfId="0" applyFont="1" applyFill="1" applyBorder="1" applyAlignment="1">
      <alignment horizontal="left" vertical="center"/>
    </xf>
    <xf numFmtId="0" fontId="14" fillId="0" borderId="0" xfId="0" applyFont="1" applyFill="1" applyBorder="1" applyAlignment="1">
      <alignment horizontal="left" vertical="center"/>
    </xf>
    <xf numFmtId="0" fontId="14" fillId="0" borderId="13" xfId="0" applyFont="1" applyFill="1" applyBorder="1" applyAlignment="1">
      <alignment horizontal="left" vertical="center"/>
    </xf>
    <xf numFmtId="0" fontId="14" fillId="0" borderId="11" xfId="0" applyFont="1" applyFill="1" applyBorder="1" applyAlignment="1">
      <alignment horizontal="left" vertical="center"/>
    </xf>
    <xf numFmtId="0" fontId="14" fillId="0" borderId="12" xfId="0" applyFont="1" applyFill="1" applyBorder="1" applyAlignment="1">
      <alignment horizontal="left" vertical="center"/>
    </xf>
    <xf numFmtId="0" fontId="14" fillId="0" borderId="14" xfId="0" applyFont="1" applyFill="1" applyBorder="1" applyAlignment="1">
      <alignment horizontal="left" vertical="center"/>
    </xf>
    <xf numFmtId="0" fontId="14" fillId="0" borderId="100" xfId="0" applyFont="1" applyFill="1" applyBorder="1" applyAlignment="1">
      <alignment horizontal="left" vertical="center"/>
    </xf>
    <xf numFmtId="0" fontId="14" fillId="0" borderId="93" xfId="0" applyFont="1" applyFill="1" applyBorder="1" applyAlignment="1">
      <alignment horizontal="left" vertical="center"/>
    </xf>
    <xf numFmtId="0" fontId="14" fillId="0" borderId="94" xfId="0" applyFont="1" applyFill="1" applyBorder="1" applyAlignment="1">
      <alignment horizontal="left" vertical="center"/>
    </xf>
    <xf numFmtId="0" fontId="14" fillId="0" borderId="20" xfId="0" applyFont="1" applyFill="1" applyBorder="1" applyAlignment="1">
      <alignment horizontal="center" vertical="center"/>
    </xf>
    <xf numFmtId="0" fontId="14" fillId="0" borderId="56" xfId="0" applyFont="1" applyFill="1" applyBorder="1" applyAlignment="1">
      <alignment horizontal="center" vertical="center"/>
    </xf>
    <xf numFmtId="0" fontId="14" fillId="0" borderId="86" xfId="0" applyFont="1" applyFill="1" applyBorder="1" applyAlignment="1">
      <alignment horizontal="center" vertical="center"/>
    </xf>
    <xf numFmtId="0" fontId="14" fillId="0" borderId="15" xfId="0" applyFont="1" applyFill="1" applyBorder="1" applyAlignment="1">
      <alignment horizontal="center" vertical="center" wrapText="1"/>
    </xf>
    <xf numFmtId="0" fontId="15" fillId="0" borderId="0" xfId="0" applyFont="1" applyFill="1" applyAlignment="1">
      <alignment vertical="center"/>
    </xf>
    <xf numFmtId="0" fontId="0" fillId="0" borderId="0" xfId="0" applyFill="1" applyAlignment="1">
      <alignment vertical="center"/>
    </xf>
    <xf numFmtId="0" fontId="14" fillId="0" borderId="0" xfId="0" applyFont="1" applyFill="1" applyAlignment="1">
      <alignment horizontal="left" vertical="center" wrapText="1"/>
    </xf>
    <xf numFmtId="0" fontId="14" fillId="0" borderId="17" xfId="0" applyFont="1" applyFill="1" applyBorder="1" applyAlignment="1">
      <alignment horizontal="center" vertical="center"/>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4" xfId="0" applyFill="1" applyBorder="1" applyAlignment="1">
      <alignment horizontal="center" vertical="center"/>
    </xf>
    <xf numFmtId="49" fontId="16" fillId="0" borderId="64" xfId="0" applyNumberFormat="1" applyFont="1" applyFill="1" applyBorder="1" applyAlignment="1">
      <alignment horizontal="right" vertical="center"/>
    </xf>
    <xf numFmtId="49" fontId="16" fillId="0" borderId="73" xfId="0" applyNumberFormat="1" applyFont="1" applyFill="1" applyBorder="1" applyAlignment="1">
      <alignment horizontal="right" vertical="center"/>
    </xf>
    <xf numFmtId="49" fontId="16" fillId="0" borderId="87" xfId="0" applyNumberFormat="1" applyFont="1" applyFill="1" applyBorder="1" applyAlignment="1">
      <alignment horizontal="left" vertical="center" shrinkToFit="1"/>
    </xf>
    <xf numFmtId="49" fontId="16" fillId="0" borderId="12" xfId="0" applyNumberFormat="1" applyFont="1" applyFill="1" applyBorder="1" applyAlignment="1">
      <alignment horizontal="left" vertical="center" shrinkToFit="1"/>
    </xf>
    <xf numFmtId="49" fontId="16" fillId="0" borderId="85" xfId="0" applyNumberFormat="1" applyFont="1" applyFill="1" applyBorder="1" applyAlignment="1">
      <alignment horizontal="left" vertical="center" shrinkToFit="1"/>
    </xf>
    <xf numFmtId="49" fontId="28" fillId="0" borderId="0" xfId="0" applyNumberFormat="1" applyFont="1" applyFill="1" applyAlignment="1">
      <alignment horizontal="center" vertical="center"/>
    </xf>
    <xf numFmtId="49" fontId="16" fillId="0" borderId="77" xfId="0" applyNumberFormat="1" applyFont="1" applyFill="1" applyBorder="1" applyAlignment="1">
      <alignment horizontal="center" vertical="center"/>
    </xf>
    <xf numFmtId="49" fontId="16" fillId="0" borderId="64" xfId="0" applyNumberFormat="1" applyFont="1" applyFill="1" applyBorder="1" applyAlignment="1">
      <alignment horizontal="center" vertical="center"/>
    </xf>
    <xf numFmtId="49" fontId="16" fillId="0" borderId="73" xfId="0" applyNumberFormat="1" applyFont="1" applyFill="1" applyBorder="1" applyAlignment="1">
      <alignment horizontal="center" vertical="center"/>
    </xf>
    <xf numFmtId="49" fontId="16" fillId="0" borderId="88" xfId="0" applyNumberFormat="1" applyFont="1" applyFill="1" applyBorder="1" applyAlignment="1">
      <alignment horizontal="center" vertical="center"/>
    </xf>
    <xf numFmtId="49" fontId="16" fillId="0" borderId="44" xfId="0" applyNumberFormat="1" applyFont="1" applyFill="1" applyBorder="1" applyAlignment="1">
      <alignment horizontal="center" vertical="center"/>
    </xf>
    <xf numFmtId="49" fontId="16" fillId="0" borderId="45" xfId="0" applyNumberFormat="1" applyFont="1" applyFill="1" applyBorder="1" applyAlignment="1">
      <alignment horizontal="center" vertical="center"/>
    </xf>
    <xf numFmtId="49" fontId="16" fillId="0" borderId="89" xfId="0" applyNumberFormat="1" applyFont="1" applyFill="1" applyBorder="1" applyAlignment="1">
      <alignment horizontal="center" vertical="center" shrinkToFit="1"/>
    </xf>
    <xf numFmtId="49" fontId="16" fillId="0" borderId="90" xfId="0" applyNumberFormat="1" applyFont="1" applyFill="1" applyBorder="1" applyAlignment="1">
      <alignment horizontal="center" vertical="center" shrinkToFit="1"/>
    </xf>
    <xf numFmtId="49" fontId="16" fillId="0" borderId="91" xfId="0" applyNumberFormat="1" applyFont="1" applyFill="1" applyBorder="1" applyAlignment="1">
      <alignment horizontal="center" vertical="center" shrinkToFit="1"/>
    </xf>
    <xf numFmtId="49" fontId="16" fillId="0" borderId="87" xfId="0" applyNumberFormat="1" applyFont="1" applyFill="1" applyBorder="1" applyAlignment="1">
      <alignment horizontal="center" vertical="center" shrinkToFit="1"/>
    </xf>
    <xf numFmtId="49" fontId="16" fillId="0" borderId="12" xfId="0" applyNumberFormat="1" applyFont="1" applyFill="1" applyBorder="1" applyAlignment="1">
      <alignment horizontal="center" vertical="center" shrinkToFit="1"/>
    </xf>
    <xf numFmtId="49" fontId="16" fillId="0" borderId="85" xfId="0" applyNumberFormat="1" applyFont="1" applyFill="1" applyBorder="1" applyAlignment="1">
      <alignment horizontal="center" vertical="center" shrinkToFit="1"/>
    </xf>
    <xf numFmtId="49" fontId="16" fillId="0" borderId="0" xfId="0" applyNumberFormat="1" applyFont="1" applyFill="1" applyAlignment="1">
      <alignment horizontal="center" vertical="center"/>
    </xf>
    <xf numFmtId="49" fontId="16" fillId="0" borderId="89" xfId="0" applyNumberFormat="1" applyFont="1" applyFill="1" applyBorder="1" applyAlignment="1">
      <alignment horizontal="left" vertical="center"/>
    </xf>
    <xf numFmtId="49" fontId="16" fillId="0" borderId="90" xfId="0" applyNumberFormat="1" applyFont="1" applyFill="1" applyBorder="1" applyAlignment="1">
      <alignment horizontal="left" vertical="center"/>
    </xf>
    <xf numFmtId="49" fontId="16" fillId="0" borderId="91" xfId="0" applyNumberFormat="1" applyFont="1" applyFill="1" applyBorder="1" applyAlignment="1">
      <alignment horizontal="left" vertical="center"/>
    </xf>
    <xf numFmtId="49" fontId="16" fillId="0" borderId="88" xfId="0" applyNumberFormat="1" applyFont="1" applyFill="1" applyBorder="1" applyAlignment="1">
      <alignment horizontal="left" vertical="center"/>
    </xf>
    <xf numFmtId="49" fontId="16" fillId="0" borderId="44" xfId="0" applyNumberFormat="1" applyFont="1" applyFill="1" applyBorder="1" applyAlignment="1">
      <alignment horizontal="left" vertical="center"/>
    </xf>
    <xf numFmtId="49" fontId="16" fillId="0" borderId="45" xfId="0" applyNumberFormat="1" applyFont="1" applyFill="1" applyBorder="1" applyAlignment="1">
      <alignment horizontal="left" vertical="center"/>
    </xf>
    <xf numFmtId="49" fontId="16" fillId="0" borderId="0" xfId="0" applyNumberFormat="1" applyFont="1" applyFill="1" applyAlignment="1">
      <alignment horizontal="left" vertical="center"/>
    </xf>
    <xf numFmtId="49" fontId="16" fillId="0" borderId="92" xfId="0" applyNumberFormat="1" applyFont="1" applyFill="1" applyBorder="1" applyAlignment="1">
      <alignment horizontal="center" vertical="center"/>
    </xf>
    <xf numFmtId="49" fontId="16" fillId="0" borderId="18" xfId="0" applyNumberFormat="1" applyFont="1" applyFill="1" applyBorder="1" applyAlignment="1">
      <alignment horizontal="center" vertical="center"/>
    </xf>
    <xf numFmtId="49" fontId="16" fillId="0" borderId="47" xfId="0" applyNumberFormat="1" applyFont="1" applyFill="1" applyBorder="1" applyAlignment="1">
      <alignment horizontal="center" vertical="center"/>
    </xf>
    <xf numFmtId="49" fontId="16" fillId="0" borderId="87" xfId="0" applyNumberFormat="1" applyFont="1" applyFill="1" applyBorder="1" applyAlignment="1">
      <alignment horizontal="center" vertical="center"/>
    </xf>
    <xf numFmtId="49" fontId="16" fillId="0" borderId="12" xfId="0" applyNumberFormat="1" applyFont="1" applyFill="1" applyBorder="1" applyAlignment="1">
      <alignment horizontal="center" vertical="center"/>
    </xf>
    <xf numFmtId="49" fontId="16" fillId="0" borderId="85" xfId="0" applyNumberFormat="1" applyFont="1" applyFill="1" applyBorder="1" applyAlignment="1">
      <alignment horizontal="center" vertical="center"/>
    </xf>
    <xf numFmtId="49" fontId="16" fillId="0" borderId="75" xfId="0" applyNumberFormat="1" applyFont="1" applyFill="1" applyBorder="1" applyAlignment="1">
      <alignment horizontal="center" vertical="center"/>
    </xf>
    <xf numFmtId="49" fontId="16" fillId="0" borderId="0" xfId="0" applyNumberFormat="1" applyFont="1" applyFill="1" applyBorder="1" applyAlignment="1">
      <alignment horizontal="center" vertical="center"/>
    </xf>
    <xf numFmtId="49" fontId="16" fillId="0" borderId="46" xfId="0" applyNumberFormat="1" applyFont="1" applyFill="1" applyBorder="1" applyAlignment="1">
      <alignment horizontal="center" vertical="center"/>
    </xf>
    <xf numFmtId="49" fontId="16" fillId="0" borderId="76" xfId="0" applyNumberFormat="1" applyFont="1" applyFill="1" applyBorder="1" applyAlignment="1">
      <alignment horizontal="center" vertical="center"/>
    </xf>
    <xf numFmtId="49" fontId="16" fillId="0" borderId="48" xfId="0" applyNumberFormat="1" applyFont="1" applyFill="1" applyBorder="1" applyAlignment="1">
      <alignment horizontal="center" vertical="center"/>
    </xf>
    <xf numFmtId="49" fontId="16" fillId="0" borderId="49" xfId="0" applyNumberFormat="1" applyFont="1" applyFill="1" applyBorder="1" applyAlignment="1">
      <alignment horizontal="center" vertical="center"/>
    </xf>
    <xf numFmtId="49" fontId="16" fillId="0" borderId="92" xfId="0" applyNumberFormat="1" applyFont="1" applyFill="1" applyBorder="1" applyAlignment="1">
      <alignment horizontal="left" vertical="center"/>
    </xf>
    <xf numFmtId="49" fontId="16" fillId="0" borderId="18" xfId="0" applyNumberFormat="1" applyFont="1" applyFill="1" applyBorder="1" applyAlignment="1">
      <alignment horizontal="left" vertical="center"/>
    </xf>
    <xf numFmtId="49" fontId="16" fillId="0" borderId="47" xfId="0" applyNumberFormat="1" applyFont="1" applyFill="1" applyBorder="1" applyAlignment="1">
      <alignment horizontal="left" vertical="center"/>
    </xf>
    <xf numFmtId="49" fontId="14" fillId="0" borderId="78" xfId="0" applyNumberFormat="1" applyFont="1" applyFill="1" applyBorder="1" applyAlignment="1">
      <alignment horizontal="center" vertical="center" wrapText="1"/>
    </xf>
    <xf numFmtId="49" fontId="14" fillId="0" borderId="20" xfId="0" applyNumberFormat="1" applyFont="1" applyFill="1" applyBorder="1" applyAlignment="1">
      <alignment horizontal="center" vertical="center" wrapText="1"/>
    </xf>
    <xf numFmtId="49" fontId="14" fillId="0" borderId="72" xfId="0" applyNumberFormat="1" applyFont="1" applyFill="1" applyBorder="1" applyAlignment="1">
      <alignment horizontal="center" vertical="center" wrapText="1"/>
    </xf>
    <xf numFmtId="49" fontId="16" fillId="0" borderId="78" xfId="0" applyNumberFormat="1" applyFont="1" applyFill="1" applyBorder="1" applyAlignment="1">
      <alignment horizontal="center" vertical="center" shrinkToFit="1"/>
    </xf>
    <xf numFmtId="49" fontId="16" fillId="0" borderId="20" xfId="0" applyNumberFormat="1" applyFont="1" applyFill="1" applyBorder="1" applyAlignment="1">
      <alignment horizontal="center" vertical="center" shrinkToFit="1"/>
    </xf>
    <xf numFmtId="49" fontId="16" fillId="0" borderId="72" xfId="0" applyNumberFormat="1" applyFont="1" applyFill="1" applyBorder="1" applyAlignment="1">
      <alignment horizontal="center" vertical="center" shrinkToFit="1"/>
    </xf>
    <xf numFmtId="49" fontId="16" fillId="0" borderId="75" xfId="0" applyNumberFormat="1" applyFont="1" applyFill="1" applyBorder="1" applyAlignment="1">
      <alignment horizontal="left" vertical="center"/>
    </xf>
    <xf numFmtId="49" fontId="16" fillId="0" borderId="0" xfId="0" applyNumberFormat="1" applyFont="1" applyFill="1" applyBorder="1" applyAlignment="1">
      <alignment horizontal="left" vertical="center"/>
    </xf>
    <xf numFmtId="49" fontId="16" fillId="0" borderId="46" xfId="0" applyNumberFormat="1" applyFont="1" applyFill="1" applyBorder="1" applyAlignment="1">
      <alignment horizontal="left" vertical="center"/>
    </xf>
    <xf numFmtId="49" fontId="16" fillId="0" borderId="76" xfId="0" applyNumberFormat="1" applyFont="1" applyFill="1" applyBorder="1" applyAlignment="1">
      <alignment horizontal="left" vertical="center"/>
    </xf>
    <xf numFmtId="49" fontId="16" fillId="0" borderId="48" xfId="0" applyNumberFormat="1" applyFont="1" applyFill="1" applyBorder="1" applyAlignment="1">
      <alignment horizontal="left" vertical="center"/>
    </xf>
    <xf numFmtId="49" fontId="16" fillId="0" borderId="49" xfId="0" applyNumberFormat="1" applyFont="1" applyFill="1" applyBorder="1" applyAlignment="1">
      <alignment horizontal="left" vertical="center"/>
    </xf>
    <xf numFmtId="49" fontId="17" fillId="0" borderId="0" xfId="0" applyNumberFormat="1" applyFont="1" applyAlignment="1">
      <alignment horizontal="left" vertical="top" wrapText="1"/>
    </xf>
    <xf numFmtId="49" fontId="17" fillId="0" borderId="0" xfId="0" applyNumberFormat="1" applyFont="1" applyFill="1" applyAlignment="1">
      <alignment horizontal="left" vertical="top" wrapText="1"/>
    </xf>
    <xf numFmtId="0" fontId="14" fillId="0" borderId="10" xfId="59" applyFont="1" applyBorder="1" applyAlignment="1">
      <alignment horizontal="left" vertical="top"/>
    </xf>
    <xf numFmtId="0" fontId="14" fillId="0" borderId="13" xfId="59" applyFont="1" applyBorder="1" applyAlignment="1">
      <alignment horizontal="left" vertical="top"/>
    </xf>
    <xf numFmtId="0" fontId="140" fillId="0" borderId="0" xfId="59" applyFont="1" applyAlignment="1">
      <alignment horizontal="center"/>
    </xf>
    <xf numFmtId="0" fontId="123" fillId="0" borderId="110" xfId="59" applyFont="1" applyBorder="1" applyAlignment="1">
      <alignment horizontal="center" vertical="center"/>
    </xf>
    <xf numFmtId="0" fontId="123" fillId="0" borderId="111" xfId="59" applyFont="1" applyBorder="1" applyAlignment="1">
      <alignment horizontal="center" vertical="center"/>
    </xf>
    <xf numFmtId="0" fontId="16" fillId="0" borderId="10" xfId="59" applyFont="1" applyFill="1" applyBorder="1" applyAlignment="1">
      <alignment horizontal="left" vertical="center" wrapText="1"/>
    </xf>
    <xf numFmtId="0" fontId="16" fillId="0" borderId="0" xfId="59" applyFont="1" applyFill="1" applyAlignment="1">
      <alignment horizontal="left" vertical="center"/>
    </xf>
    <xf numFmtId="0" fontId="16" fillId="0" borderId="13" xfId="59" applyFont="1" applyFill="1" applyBorder="1" applyAlignment="1">
      <alignment horizontal="left" vertical="center"/>
    </xf>
    <xf numFmtId="0" fontId="16" fillId="0" borderId="10" xfId="59" applyFont="1" applyBorder="1" applyAlignment="1">
      <alignment horizontal="center"/>
    </xf>
    <xf numFmtId="0" fontId="16" fillId="0" borderId="0" xfId="59" applyFont="1" applyAlignment="1">
      <alignment horizontal="center"/>
    </xf>
    <xf numFmtId="0" fontId="16" fillId="0" borderId="13" xfId="59" applyFont="1" applyBorder="1" applyAlignment="1">
      <alignment horizontal="center"/>
    </xf>
    <xf numFmtId="0" fontId="145" fillId="26" borderId="0" xfId="60" applyFont="1" applyFill="1" applyAlignment="1">
      <alignment horizontal="center" vertical="center"/>
    </xf>
    <xf numFmtId="0" fontId="143" fillId="0" borderId="0" xfId="60" applyFont="1" applyFill="1" applyAlignment="1">
      <alignment horizontal="right" vertical="center"/>
    </xf>
    <xf numFmtId="0" fontId="145" fillId="26" borderId="0" xfId="60" applyFont="1" applyFill="1" applyAlignment="1">
      <alignment horizontal="right"/>
    </xf>
    <xf numFmtId="0" fontId="147" fillId="26" borderId="0" xfId="60" applyFont="1" applyFill="1" applyAlignment="1">
      <alignment horizontal="left" vertical="center"/>
    </xf>
    <xf numFmtId="0" fontId="147" fillId="26" borderId="12" xfId="60" applyFont="1" applyFill="1" applyBorder="1" applyAlignment="1">
      <alignment horizontal="left" vertical="center"/>
    </xf>
    <xf numFmtId="0" fontId="147" fillId="26" borderId="93" xfId="60" applyFont="1" applyFill="1" applyBorder="1" applyAlignment="1">
      <alignment horizontal="left"/>
    </xf>
    <xf numFmtId="0" fontId="147" fillId="26" borderId="93" xfId="60" applyFont="1" applyFill="1" applyBorder="1" applyAlignment="1">
      <alignment horizontal="center" vertical="center"/>
    </xf>
    <xf numFmtId="0" fontId="147" fillId="26" borderId="12" xfId="60" applyFont="1" applyFill="1" applyBorder="1" applyAlignment="1">
      <alignment horizontal="center" vertical="center"/>
    </xf>
    <xf numFmtId="0" fontId="144" fillId="26" borderId="12" xfId="60" applyFont="1" applyFill="1" applyBorder="1" applyAlignment="1">
      <alignment horizontal="center"/>
    </xf>
    <xf numFmtId="0" fontId="143" fillId="36" borderId="110" xfId="60" applyFont="1" applyFill="1" applyBorder="1" applyAlignment="1">
      <alignment horizontal="left" vertical="center"/>
    </xf>
    <xf numFmtId="0" fontId="143" fillId="36" borderId="112" xfId="60" applyFont="1" applyFill="1" applyBorder="1" applyAlignment="1">
      <alignment horizontal="left" vertical="center"/>
    </xf>
    <xf numFmtId="0" fontId="143" fillId="36" borderId="111" xfId="60" applyFont="1" applyFill="1" applyBorder="1" applyAlignment="1">
      <alignment horizontal="left" vertical="center"/>
    </xf>
    <xf numFmtId="0" fontId="143" fillId="36" borderId="108" xfId="60" applyFont="1" applyFill="1" applyBorder="1" applyAlignment="1">
      <alignment horizontal="left" vertical="center"/>
    </xf>
    <xf numFmtId="0" fontId="143" fillId="26" borderId="0" xfId="60" applyFont="1" applyFill="1" applyAlignment="1">
      <alignment horizontal="center" vertical="top"/>
    </xf>
    <xf numFmtId="0" fontId="143" fillId="26" borderId="110" xfId="60" applyFont="1" applyFill="1" applyBorder="1" applyAlignment="1">
      <alignment horizontal="left" vertical="center"/>
    </xf>
    <xf numFmtId="0" fontId="143" fillId="26" borderId="112" xfId="60" applyFont="1" applyFill="1" applyBorder="1" applyAlignment="1">
      <alignment horizontal="left" vertical="center"/>
    </xf>
    <xf numFmtId="0" fontId="143" fillId="26" borderId="111" xfId="60" applyFont="1" applyFill="1" applyBorder="1" applyAlignment="1">
      <alignment horizontal="left" vertical="center"/>
    </xf>
    <xf numFmtId="0" fontId="143" fillId="26" borderId="108" xfId="60" applyFont="1" applyFill="1" applyBorder="1" applyAlignment="1">
      <alignment horizontal="left" vertical="center"/>
    </xf>
    <xf numFmtId="0" fontId="19" fillId="0" borderId="0" xfId="0" applyFont="1" applyFill="1" applyAlignment="1">
      <alignment vertical="top" wrapText="1"/>
    </xf>
    <xf numFmtId="0" fontId="16" fillId="0" borderId="17" xfId="0" applyFont="1" applyFill="1" applyBorder="1" applyAlignment="1">
      <alignment horizontal="center" vertical="center"/>
    </xf>
    <xf numFmtId="0" fontId="16" fillId="0" borderId="18" xfId="0" applyFont="1" applyFill="1" applyBorder="1" applyAlignment="1">
      <alignment horizontal="center" vertical="center"/>
    </xf>
    <xf numFmtId="0" fontId="16" fillId="0" borderId="19" xfId="0" applyFont="1" applyFill="1" applyBorder="1" applyAlignment="1">
      <alignment horizontal="center" vertical="center"/>
    </xf>
    <xf numFmtId="0" fontId="16" fillId="0" borderId="11" xfId="0" applyFont="1" applyFill="1" applyBorder="1" applyAlignment="1">
      <alignment horizontal="center" vertical="center"/>
    </xf>
    <xf numFmtId="0" fontId="16" fillId="0" borderId="12" xfId="0" applyFont="1" applyFill="1" applyBorder="1" applyAlignment="1">
      <alignment horizontal="center" vertical="center"/>
    </xf>
    <xf numFmtId="0" fontId="16" fillId="0" borderId="14" xfId="0" applyFont="1" applyFill="1" applyBorder="1" applyAlignment="1">
      <alignment horizontal="center" vertical="center"/>
    </xf>
    <xf numFmtId="57" fontId="14" fillId="0" borderId="15" xfId="0" applyNumberFormat="1" applyFont="1" applyFill="1" applyBorder="1" applyAlignment="1">
      <alignment horizontal="center" vertical="center"/>
    </xf>
    <xf numFmtId="0" fontId="17" fillId="0" borderId="110" xfId="0" applyFont="1" applyFill="1" applyBorder="1" applyAlignment="1">
      <alignment horizontal="left"/>
    </xf>
    <xf numFmtId="0" fontId="17" fillId="0" borderId="112" xfId="0" applyFont="1" applyFill="1" applyBorder="1" applyAlignment="1">
      <alignment horizontal="left"/>
    </xf>
    <xf numFmtId="0" fontId="17" fillId="0" borderId="93" xfId="0" applyFont="1" applyFill="1" applyBorder="1" applyAlignment="1">
      <alignment horizontal="left"/>
    </xf>
    <xf numFmtId="0" fontId="17" fillId="0" borderId="94" xfId="0" applyFont="1" applyFill="1" applyBorder="1" applyAlignment="1">
      <alignment horizontal="left"/>
    </xf>
    <xf numFmtId="0" fontId="14" fillId="0" borderId="110" xfId="0" applyFont="1" applyFill="1" applyBorder="1" applyAlignment="1">
      <alignment horizontal="left"/>
    </xf>
    <xf numFmtId="0" fontId="14" fillId="0" borderId="112" xfId="0" applyFont="1" applyFill="1" applyBorder="1" applyAlignment="1">
      <alignment horizontal="left"/>
    </xf>
    <xf numFmtId="0" fontId="14" fillId="0" borderId="111" xfId="0" applyFont="1" applyFill="1" applyBorder="1" applyAlignment="1">
      <alignment horizontal="left"/>
    </xf>
    <xf numFmtId="57" fontId="17" fillId="0" borderId="15" xfId="0" applyNumberFormat="1" applyFont="1" applyFill="1" applyBorder="1" applyAlignment="1">
      <alignment horizontal="center" vertical="center"/>
    </xf>
    <xf numFmtId="0" fontId="17" fillId="0" borderId="20" xfId="0" applyFont="1" applyFill="1" applyBorder="1" applyAlignment="1">
      <alignment horizontal="center" vertical="center"/>
    </xf>
    <xf numFmtId="0" fontId="23" fillId="0" borderId="110" xfId="0" applyFont="1" applyFill="1" applyBorder="1" applyAlignment="1">
      <alignment horizontal="center" vertical="center"/>
    </xf>
    <xf numFmtId="0" fontId="23" fillId="0" borderId="112" xfId="0" applyFont="1" applyFill="1" applyBorder="1" applyAlignment="1">
      <alignment horizontal="center" vertical="center"/>
    </xf>
    <xf numFmtId="0" fontId="23" fillId="0" borderId="111" xfId="0" applyFont="1" applyFill="1" applyBorder="1" applyAlignment="1">
      <alignment horizontal="center" vertical="center"/>
    </xf>
    <xf numFmtId="0" fontId="19" fillId="0" borderId="110" xfId="0" applyFont="1" applyFill="1" applyBorder="1" applyAlignment="1">
      <alignment horizontal="center" vertical="center"/>
    </xf>
    <xf numFmtId="0" fontId="19" fillId="0" borderId="112" xfId="0" applyFont="1" applyFill="1" applyBorder="1" applyAlignment="1">
      <alignment horizontal="center" vertical="center"/>
    </xf>
    <xf numFmtId="0" fontId="19" fillId="0" borderId="111" xfId="0" applyFont="1" applyFill="1" applyBorder="1" applyAlignment="1">
      <alignment horizontal="center" vertical="center"/>
    </xf>
    <xf numFmtId="0" fontId="18" fillId="0" borderId="0" xfId="0" applyFont="1" applyFill="1" applyBorder="1" applyAlignment="1">
      <alignment horizontal="center" vertical="center"/>
    </xf>
    <xf numFmtId="0" fontId="14" fillId="0" borderId="110" xfId="0" applyFont="1" applyFill="1" applyBorder="1" applyAlignment="1">
      <alignment horizontal="center" vertical="center"/>
    </xf>
    <xf numFmtId="0" fontId="14" fillId="0" borderId="112" xfId="0" applyFont="1" applyFill="1" applyBorder="1" applyAlignment="1">
      <alignment horizontal="center" vertical="center"/>
    </xf>
    <xf numFmtId="0" fontId="14" fillId="0" borderId="111" xfId="0" applyFont="1" applyFill="1" applyBorder="1" applyAlignment="1">
      <alignment horizontal="center" vertical="center"/>
    </xf>
    <xf numFmtId="0" fontId="14" fillId="0" borderId="12" xfId="0" applyFont="1" applyFill="1" applyBorder="1" applyAlignment="1">
      <alignment vertical="center"/>
    </xf>
    <xf numFmtId="0" fontId="0" fillId="0" borderId="12" xfId="0" applyBorder="1" applyAlignment="1">
      <alignment vertical="center"/>
    </xf>
    <xf numFmtId="0" fontId="14" fillId="0" borderId="17" xfId="0" applyFont="1" applyFill="1" applyBorder="1" applyAlignment="1">
      <alignment horizontal="left" vertical="center"/>
    </xf>
    <xf numFmtId="0" fontId="0" fillId="0" borderId="19" xfId="0" applyFill="1" applyBorder="1" applyAlignment="1">
      <alignment horizontal="left" vertical="center"/>
    </xf>
    <xf numFmtId="0" fontId="14" fillId="0" borderId="15" xfId="0" applyFont="1" applyFill="1" applyBorder="1" applyAlignment="1"/>
    <xf numFmtId="0" fontId="0" fillId="0" borderId="16" xfId="0" applyFill="1" applyBorder="1" applyAlignment="1">
      <alignment horizontal="left" vertical="center"/>
    </xf>
    <xf numFmtId="0" fontId="14" fillId="0" borderId="20" xfId="0" applyFont="1" applyFill="1" applyBorder="1" applyAlignment="1"/>
    <xf numFmtId="0" fontId="14" fillId="0" borderId="100" xfId="0" applyFont="1" applyFill="1" applyBorder="1" applyAlignment="1">
      <alignment horizontal="center" vertical="center"/>
    </xf>
    <xf numFmtId="0" fontId="14" fillId="0" borderId="93" xfId="0" applyFont="1" applyFill="1" applyBorder="1" applyAlignment="1">
      <alignment horizontal="center" vertical="center"/>
    </xf>
    <xf numFmtId="0" fontId="14" fillId="0" borderId="94" xfId="0" applyFont="1" applyFill="1" applyBorder="1" applyAlignment="1">
      <alignment horizontal="center" vertical="center"/>
    </xf>
    <xf numFmtId="0" fontId="14" fillId="0" borderId="20" xfId="0" applyFont="1" applyFill="1" applyBorder="1" applyAlignment="1">
      <alignment vertical="center"/>
    </xf>
    <xf numFmtId="0" fontId="14" fillId="0" borderId="17" xfId="0" applyFont="1" applyFill="1" applyBorder="1" applyAlignment="1">
      <alignment horizontal="left" vertical="top" wrapText="1"/>
    </xf>
    <xf numFmtId="0" fontId="14" fillId="0" borderId="18" xfId="0" applyFont="1" applyFill="1" applyBorder="1" applyAlignment="1">
      <alignment horizontal="left" vertical="top" wrapText="1"/>
    </xf>
    <xf numFmtId="0" fontId="14" fillId="0" borderId="19" xfId="0" applyFont="1" applyFill="1" applyBorder="1" applyAlignment="1">
      <alignment horizontal="left" vertical="top" wrapText="1"/>
    </xf>
    <xf numFmtId="0" fontId="14" fillId="0" borderId="10"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13"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12" xfId="0" applyFont="1" applyFill="1" applyBorder="1" applyAlignment="1">
      <alignment horizontal="left" vertical="top" wrapText="1"/>
    </xf>
    <xf numFmtId="0" fontId="14" fillId="0" borderId="14" xfId="0" applyFont="1" applyFill="1" applyBorder="1" applyAlignment="1">
      <alignment horizontal="left" vertical="top" wrapText="1"/>
    </xf>
    <xf numFmtId="0" fontId="14" fillId="0" borderId="15"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14" fillId="0" borderId="15" xfId="0" applyFont="1" applyFill="1" applyBorder="1" applyAlignment="1">
      <alignment vertical="center"/>
    </xf>
    <xf numFmtId="0" fontId="17" fillId="0" borderId="0" xfId="45" applyFont="1" applyAlignment="1">
      <alignment vertical="top" wrapText="1"/>
    </xf>
    <xf numFmtId="0" fontId="14" fillId="0" borderId="15" xfId="45" applyFont="1" applyBorder="1" applyAlignment="1">
      <alignment vertical="center"/>
    </xf>
    <xf numFmtId="0" fontId="14" fillId="0" borderId="16" xfId="45" applyFont="1" applyBorder="1" applyAlignment="1">
      <alignment vertical="center"/>
    </xf>
    <xf numFmtId="0" fontId="14" fillId="0" borderId="17" xfId="45" applyFont="1" applyBorder="1" applyAlignment="1">
      <alignment horizontal="left" vertical="center"/>
    </xf>
    <xf numFmtId="0" fontId="12" fillId="0" borderId="19" xfId="45" applyBorder="1" applyAlignment="1">
      <alignment horizontal="left" vertical="center"/>
    </xf>
    <xf numFmtId="0" fontId="15" fillId="0" borderId="0" xfId="45" applyFont="1" applyAlignment="1">
      <alignment horizontal="center"/>
    </xf>
    <xf numFmtId="0" fontId="14" fillId="0" borderId="97" xfId="45" applyFont="1" applyBorder="1" applyAlignment="1">
      <alignment horizontal="left" vertical="center"/>
    </xf>
    <xf numFmtId="0" fontId="12" fillId="0" borderId="98" xfId="45" applyBorder="1" applyAlignment="1">
      <alignment horizontal="left" vertical="center"/>
    </xf>
    <xf numFmtId="0" fontId="12" fillId="0" borderId="99" xfId="45" applyBorder="1" applyAlignment="1">
      <alignment horizontal="left" vertical="center"/>
    </xf>
    <xf numFmtId="0" fontId="14" fillId="0" borderId="15" xfId="45" applyFont="1" applyBorder="1" applyAlignment="1">
      <alignment horizontal="left" vertical="center"/>
    </xf>
    <xf numFmtId="0" fontId="12" fillId="0" borderId="16" xfId="45" applyBorder="1" applyAlignment="1">
      <alignment horizontal="left" vertical="center"/>
    </xf>
    <xf numFmtId="0" fontId="14" fillId="0" borderId="15" xfId="45" applyFont="1" applyBorder="1" applyAlignment="1">
      <alignment horizontal="center" vertical="center"/>
    </xf>
    <xf numFmtId="0" fontId="14" fillId="0" borderId="20" xfId="45" applyFont="1" applyBorder="1" applyAlignment="1">
      <alignment horizontal="center" vertical="center"/>
    </xf>
    <xf numFmtId="0" fontId="14" fillId="0" borderId="98" xfId="45" applyFont="1" applyBorder="1" applyAlignment="1">
      <alignment horizontal="left" vertical="center"/>
    </xf>
    <xf numFmtId="0" fontId="14" fillId="0" borderId="99" xfId="45" applyFont="1" applyBorder="1" applyAlignment="1">
      <alignment horizontal="left" vertical="center"/>
    </xf>
    <xf numFmtId="0" fontId="14" fillId="0" borderId="11" xfId="45" applyFont="1" applyBorder="1" applyAlignment="1">
      <alignment horizontal="center" vertical="center"/>
    </xf>
    <xf numFmtId="0" fontId="14" fillId="0" borderId="14" xfId="45" applyFont="1" applyBorder="1" applyAlignment="1">
      <alignment horizontal="center" vertical="center"/>
    </xf>
    <xf numFmtId="0" fontId="14" fillId="0" borderId="100" xfId="45" applyFont="1" applyBorder="1" applyAlignment="1">
      <alignment horizontal="left" vertical="center"/>
    </xf>
    <xf numFmtId="0" fontId="14" fillId="0" borderId="93" xfId="45" applyFont="1" applyBorder="1" applyAlignment="1">
      <alignment horizontal="left" vertical="center"/>
    </xf>
    <xf numFmtId="0" fontId="14" fillId="0" borderId="94" xfId="45" applyFont="1" applyBorder="1" applyAlignment="1">
      <alignment horizontal="left" vertical="center"/>
    </xf>
    <xf numFmtId="0" fontId="14" fillId="0" borderId="10" xfId="45" applyFont="1" applyBorder="1" applyAlignment="1">
      <alignment horizontal="left" vertical="center"/>
    </xf>
    <xf numFmtId="0" fontId="14" fillId="0" borderId="0" xfId="45" applyFont="1" applyBorder="1" applyAlignment="1">
      <alignment horizontal="left" vertical="center"/>
    </xf>
    <xf numFmtId="0" fontId="14" fillId="0" borderId="13" xfId="45" applyFont="1" applyBorder="1" applyAlignment="1">
      <alignment horizontal="left" vertical="center"/>
    </xf>
    <xf numFmtId="0" fontId="12" fillId="0" borderId="10" xfId="45" applyBorder="1" applyAlignment="1">
      <alignment horizontal="left" vertical="top"/>
    </xf>
    <xf numFmtId="0" fontId="12" fillId="0" borderId="0" xfId="45" applyBorder="1" applyAlignment="1">
      <alignment horizontal="left" vertical="top"/>
    </xf>
    <xf numFmtId="0" fontId="12" fillId="0" borderId="13" xfId="45" applyBorder="1" applyAlignment="1">
      <alignment horizontal="left" vertical="top"/>
    </xf>
    <xf numFmtId="0" fontId="14" fillId="0" borderId="17" xfId="45" applyFont="1" applyBorder="1" applyAlignment="1">
      <alignment vertical="center" wrapText="1"/>
    </xf>
    <xf numFmtId="0" fontId="14" fillId="0" borderId="18" xfId="45" applyFont="1" applyBorder="1" applyAlignment="1">
      <alignment vertical="center" wrapText="1"/>
    </xf>
    <xf numFmtId="0" fontId="14" fillId="0" borderId="19" xfId="45" applyFont="1" applyBorder="1" applyAlignment="1">
      <alignment vertical="center" wrapText="1"/>
    </xf>
    <xf numFmtId="0" fontId="14" fillId="0" borderId="20" xfId="45" applyFont="1" applyBorder="1" applyAlignment="1">
      <alignment horizontal="left" vertical="center"/>
    </xf>
    <xf numFmtId="0" fontId="14" fillId="0" borderId="16" xfId="45" applyFont="1" applyBorder="1" applyAlignment="1">
      <alignment horizontal="left" vertical="center"/>
    </xf>
    <xf numFmtId="0" fontId="3" fillId="0" borderId="0" xfId="48" applyFont="1" applyAlignment="1">
      <alignment vertical="center"/>
    </xf>
    <xf numFmtId="0" fontId="0" fillId="0" borderId="0" xfId="0" applyAlignment="1">
      <alignment vertical="center"/>
    </xf>
    <xf numFmtId="0" fontId="4" fillId="0" borderId="0" xfId="48" applyFont="1" applyAlignment="1">
      <alignment vertical="center"/>
    </xf>
    <xf numFmtId="49" fontId="65" fillId="0" borderId="0" xfId="41" applyNumberFormat="1" applyFont="1" applyFill="1" applyAlignment="1">
      <alignment horizontal="center" vertical="center"/>
    </xf>
    <xf numFmtId="49" fontId="31" fillId="0" borderId="0" xfId="41" applyNumberFormat="1" applyFont="1" applyFill="1" applyAlignment="1">
      <alignment horizontal="right" vertical="center"/>
    </xf>
    <xf numFmtId="49" fontId="31" fillId="0" borderId="0" xfId="41" applyNumberFormat="1" applyFont="1" applyFill="1" applyAlignment="1">
      <alignment horizontal="left" vertical="center"/>
    </xf>
    <xf numFmtId="49" fontId="31" fillId="0" borderId="96" xfId="41" applyNumberFormat="1" applyFont="1" applyFill="1" applyBorder="1" applyAlignment="1">
      <alignment horizontal="center" vertical="center" wrapText="1"/>
    </xf>
    <xf numFmtId="0" fontId="10" fillId="0" borderId="0" xfId="48" applyAlignment="1">
      <alignment horizontal="left" vertical="center" wrapText="1"/>
    </xf>
    <xf numFmtId="49" fontId="31" fillId="0" borderId="107" xfId="41" applyNumberFormat="1" applyFont="1" applyFill="1" applyBorder="1" applyAlignment="1">
      <alignment horizontal="center" vertical="center" wrapText="1"/>
    </xf>
    <xf numFmtId="49" fontId="31" fillId="0" borderId="0" xfId="41" applyNumberFormat="1" applyFont="1" applyFill="1" applyAlignment="1">
      <alignment horizontal="left" vertical="center" wrapText="1"/>
    </xf>
    <xf numFmtId="0" fontId="14" fillId="0" borderId="110" xfId="0" applyFont="1" applyFill="1" applyBorder="1" applyAlignment="1">
      <alignment wrapText="1"/>
    </xf>
    <xf numFmtId="0" fontId="0" fillId="0" borderId="111" xfId="0" applyBorder="1" applyAlignment="1">
      <alignment wrapText="1"/>
    </xf>
    <xf numFmtId="0" fontId="14" fillId="0" borderId="110" xfId="0" applyFont="1" applyFill="1" applyBorder="1" applyAlignment="1"/>
    <xf numFmtId="0" fontId="0" fillId="0" borderId="112" xfId="0" applyBorder="1" applyAlignment="1"/>
    <xf numFmtId="0" fontId="0" fillId="0" borderId="111" xfId="0" applyBorder="1" applyAlignment="1"/>
    <xf numFmtId="0" fontId="93" fillId="0" borderId="93" xfId="41" applyFont="1" applyBorder="1" applyAlignment="1">
      <alignment horizontal="left" vertical="center" wrapText="1"/>
    </xf>
    <xf numFmtId="0" fontId="89" fillId="0" borderId="93" xfId="53" applyFont="1" applyBorder="1" applyAlignment="1">
      <alignment horizontal="left" vertical="center" wrapText="1"/>
    </xf>
    <xf numFmtId="0" fontId="93" fillId="0" borderId="0" xfId="41" applyFont="1" applyAlignment="1">
      <alignment horizontal="left" vertical="center"/>
    </xf>
    <xf numFmtId="0" fontId="89" fillId="0" borderId="0" xfId="53" applyFont="1" applyAlignment="1">
      <alignment horizontal="left" vertical="center"/>
    </xf>
    <xf numFmtId="0" fontId="93" fillId="0" borderId="0" xfId="41" applyFont="1" applyAlignment="1">
      <alignment horizontal="left" vertical="center" wrapText="1"/>
    </xf>
    <xf numFmtId="0" fontId="89" fillId="0" borderId="0" xfId="53" applyFont="1" applyAlignment="1">
      <alignment horizontal="left" vertical="center" wrapText="1"/>
    </xf>
    <xf numFmtId="0" fontId="93" fillId="0" borderId="110" xfId="41" applyFont="1" applyBorder="1" applyAlignment="1">
      <alignment horizontal="center" vertical="center"/>
    </xf>
    <xf numFmtId="0" fontId="93" fillId="0" borderId="111" xfId="41" applyFont="1" applyBorder="1" applyAlignment="1">
      <alignment horizontal="center" vertical="center"/>
    </xf>
    <xf numFmtId="0" fontId="93" fillId="0" borderId="110" xfId="41" applyFont="1" applyFill="1" applyBorder="1" applyAlignment="1">
      <alignment horizontal="center" vertical="center"/>
    </xf>
    <xf numFmtId="0" fontId="93" fillId="0" borderId="112" xfId="41" applyFont="1" applyFill="1" applyBorder="1" applyAlignment="1">
      <alignment horizontal="center" vertical="center"/>
    </xf>
    <xf numFmtId="0" fontId="93" fillId="0" borderId="111" xfId="41" applyFont="1" applyFill="1" applyBorder="1" applyAlignment="1">
      <alignment horizontal="center" vertical="center"/>
    </xf>
    <xf numFmtId="58" fontId="93" fillId="0" borderId="110" xfId="41" applyNumberFormat="1" applyFont="1" applyBorder="1" applyAlignment="1">
      <alignment horizontal="left" vertical="center"/>
    </xf>
    <xf numFmtId="58" fontId="93" fillId="0" borderId="111" xfId="41" applyNumberFormat="1" applyFont="1" applyBorder="1" applyAlignment="1">
      <alignment horizontal="left" vertical="center"/>
    </xf>
    <xf numFmtId="58" fontId="93" fillId="0" borderId="110" xfId="41" applyNumberFormat="1" applyFont="1" applyBorder="1" applyAlignment="1">
      <alignment horizontal="center" vertical="center"/>
    </xf>
    <xf numFmtId="58" fontId="93" fillId="0" borderId="111" xfId="41" applyNumberFormat="1" applyFont="1" applyBorder="1" applyAlignment="1">
      <alignment horizontal="center" vertical="center"/>
    </xf>
    <xf numFmtId="58" fontId="93" fillId="0" borderId="110" xfId="54" applyNumberFormat="1" applyFont="1" applyFill="1" applyBorder="1" applyAlignment="1">
      <alignment horizontal="center" vertical="center"/>
    </xf>
    <xf numFmtId="58" fontId="93" fillId="0" borderId="111" xfId="54" applyNumberFormat="1" applyFont="1" applyFill="1" applyBorder="1" applyAlignment="1">
      <alignment horizontal="center" vertical="center"/>
    </xf>
    <xf numFmtId="0" fontId="93" fillId="0" borderId="110" xfId="54" applyFont="1" applyFill="1" applyBorder="1" applyAlignment="1">
      <alignment horizontal="center" vertical="center"/>
    </xf>
    <xf numFmtId="0" fontId="93" fillId="0" borderId="112" xfId="54" applyFont="1" applyFill="1" applyBorder="1" applyAlignment="1">
      <alignment horizontal="center" vertical="center"/>
    </xf>
    <xf numFmtId="0" fontId="93" fillId="0" borderId="111" xfId="54" applyFont="1" applyFill="1" applyBorder="1" applyAlignment="1">
      <alignment horizontal="center" vertical="center"/>
    </xf>
    <xf numFmtId="0" fontId="93" fillId="26" borderId="110" xfId="41" applyFont="1" applyFill="1" applyBorder="1" applyAlignment="1">
      <alignment horizontal="center" vertical="center"/>
    </xf>
    <xf numFmtId="0" fontId="93" fillId="26" borderId="111" xfId="41" applyFont="1" applyFill="1" applyBorder="1" applyAlignment="1">
      <alignment horizontal="center" vertical="center"/>
    </xf>
    <xf numFmtId="58" fontId="93" fillId="26" borderId="110" xfId="54" applyNumberFormat="1" applyFont="1" applyFill="1" applyBorder="1" applyAlignment="1">
      <alignment horizontal="center" vertical="center"/>
    </xf>
    <xf numFmtId="58" fontId="93" fillId="26" borderId="111" xfId="54" applyNumberFormat="1" applyFont="1" applyFill="1" applyBorder="1" applyAlignment="1">
      <alignment horizontal="center" vertical="center"/>
    </xf>
    <xf numFmtId="0" fontId="93" fillId="26" borderId="110" xfId="54" applyFont="1" applyFill="1" applyBorder="1" applyAlignment="1">
      <alignment horizontal="center" vertical="center"/>
    </xf>
    <xf numFmtId="0" fontId="93" fillId="26" borderId="112" xfId="54" applyFont="1" applyFill="1" applyBorder="1" applyAlignment="1">
      <alignment horizontal="center" vertical="center"/>
    </xf>
    <xf numFmtId="0" fontId="93" fillId="26" borderId="111" xfId="54" applyFont="1" applyFill="1" applyBorder="1" applyAlignment="1">
      <alignment horizontal="center" vertical="center"/>
    </xf>
    <xf numFmtId="0" fontId="86" fillId="0" borderId="0" xfId="41" applyFont="1" applyAlignment="1">
      <alignment horizontal="left" vertical="center"/>
    </xf>
    <xf numFmtId="49" fontId="87" fillId="0" borderId="0" xfId="41" applyNumberFormat="1" applyFont="1" applyAlignment="1">
      <alignment horizontal="right" vertical="center"/>
    </xf>
    <xf numFmtId="0" fontId="90" fillId="0" borderId="0" xfId="53" applyFont="1" applyAlignment="1">
      <alignment vertical="center"/>
    </xf>
    <xf numFmtId="49" fontId="86" fillId="0" borderId="69" xfId="41" applyNumberFormat="1" applyFont="1" applyBorder="1" applyAlignment="1">
      <alignment horizontal="center" vertical="center"/>
    </xf>
    <xf numFmtId="0" fontId="92" fillId="0" borderId="58" xfId="53" applyFont="1" applyBorder="1" applyAlignment="1">
      <alignment horizontal="center" vertical="center"/>
    </xf>
    <xf numFmtId="0" fontId="92" fillId="0" borderId="59" xfId="53" applyFont="1" applyBorder="1" applyAlignment="1">
      <alignment horizontal="center" vertical="center"/>
    </xf>
    <xf numFmtId="0" fontId="93" fillId="0" borderId="112" xfId="41" applyFont="1" applyBorder="1" applyAlignment="1">
      <alignment horizontal="center" vertical="center"/>
    </xf>
    <xf numFmtId="0" fontId="54" fillId="0" borderId="0" xfId="0" applyFont="1" applyAlignment="1">
      <alignment horizontal="left" vertical="center" wrapText="1"/>
    </xf>
    <xf numFmtId="0" fontId="52" fillId="0" borderId="0" xfId="0" applyFont="1" applyAlignment="1">
      <alignment horizontal="right"/>
    </xf>
    <xf numFmtId="0" fontId="50" fillId="0" borderId="0" xfId="0" applyFont="1" applyAlignment="1">
      <alignment horizontal="center"/>
    </xf>
    <xf numFmtId="0" fontId="62" fillId="0" borderId="0" xfId="0" applyFont="1" applyAlignment="1">
      <alignment horizontal="left"/>
    </xf>
    <xf numFmtId="0" fontId="64" fillId="0" borderId="0" xfId="0" applyFont="1" applyAlignment="1">
      <alignment horizontal="left"/>
    </xf>
    <xf numFmtId="0" fontId="0" fillId="0" borderId="0" xfId="0" applyAlignment="1">
      <alignment horizontal="left"/>
    </xf>
    <xf numFmtId="0" fontId="52" fillId="0" borderId="0" xfId="0" applyFont="1" applyAlignment="1">
      <alignment horizontal="center"/>
    </xf>
    <xf numFmtId="0" fontId="50" fillId="0" borderId="0" xfId="42" applyFont="1" applyAlignment="1">
      <alignment horizontal="center"/>
    </xf>
    <xf numFmtId="0" fontId="62" fillId="0" borderId="0" xfId="42" applyFont="1" applyAlignment="1">
      <alignment horizontal="left" vertical="center" wrapText="1"/>
    </xf>
    <xf numFmtId="0" fontId="52" fillId="0" borderId="0" xfId="42" applyFont="1" applyAlignment="1">
      <alignment horizontal="left" vertical="center" wrapText="1"/>
    </xf>
    <xf numFmtId="0" fontId="52" fillId="0" borderId="0" xfId="42" applyFont="1" applyAlignment="1">
      <alignment horizontal="center"/>
    </xf>
    <xf numFmtId="0" fontId="54" fillId="0" borderId="0" xfId="42" applyFont="1" applyAlignment="1">
      <alignment horizontal="left" vertical="center" wrapText="1"/>
    </xf>
    <xf numFmtId="0" fontId="54" fillId="0" borderId="0" xfId="42" applyFont="1" applyAlignment="1">
      <alignment wrapText="1"/>
    </xf>
    <xf numFmtId="0" fontId="57" fillId="0" borderId="0" xfId="42" applyFont="1" applyAlignment="1">
      <alignment wrapText="1"/>
    </xf>
    <xf numFmtId="0" fontId="0" fillId="0" borderId="0" xfId="0" applyAlignment="1">
      <alignment wrapText="1"/>
    </xf>
    <xf numFmtId="0" fontId="52" fillId="0" borderId="0" xfId="42" applyFont="1" applyAlignment="1">
      <alignment horizontal="left"/>
    </xf>
    <xf numFmtId="0" fontId="12" fillId="0" borderId="0" xfId="42" applyAlignment="1">
      <alignment horizontal="left"/>
    </xf>
    <xf numFmtId="0" fontId="77" fillId="0" borderId="0" xfId="51" applyFont="1" applyAlignment="1">
      <alignment horizontal="center" vertical="center" wrapText="1"/>
    </xf>
    <xf numFmtId="0" fontId="78" fillId="0" borderId="0" xfId="51" applyFont="1" applyAlignment="1">
      <alignment horizontal="left" vertical="center"/>
    </xf>
    <xf numFmtId="0" fontId="78" fillId="0" borderId="0" xfId="51" applyFont="1" applyAlignment="1">
      <alignment horizontal="left" vertical="center" wrapText="1"/>
    </xf>
    <xf numFmtId="0" fontId="76" fillId="0" borderId="68" xfId="51" applyFont="1" applyBorder="1" applyAlignment="1">
      <alignment horizontal="center" vertical="center" wrapText="1"/>
    </xf>
    <xf numFmtId="0" fontId="76" fillId="0" borderId="79" xfId="51" applyFont="1" applyBorder="1" applyAlignment="1">
      <alignment horizontal="center" vertical="center" wrapText="1"/>
    </xf>
    <xf numFmtId="0" fontId="76" fillId="0" borderId="70" xfId="51" applyFont="1" applyBorder="1" applyAlignment="1">
      <alignment horizontal="center" vertical="center" wrapText="1"/>
    </xf>
    <xf numFmtId="0" fontId="76" fillId="0" borderId="82" xfId="51" applyFont="1" applyBorder="1" applyAlignment="1">
      <alignment horizontal="center" vertical="center" wrapText="1"/>
    </xf>
    <xf numFmtId="0" fontId="76" fillId="0" borderId="83" xfId="51" applyFont="1" applyBorder="1" applyAlignment="1">
      <alignment horizontal="center" vertical="center" wrapText="1"/>
    </xf>
    <xf numFmtId="0" fontId="76" fillId="0" borderId="84" xfId="51" applyFont="1" applyBorder="1" applyAlignment="1">
      <alignment horizontal="center" vertical="center" wrapText="1"/>
    </xf>
    <xf numFmtId="0" fontId="80" fillId="0" borderId="74" xfId="51" applyFont="1" applyBorder="1" applyAlignment="1">
      <alignment horizontal="left" vertical="center" wrapText="1"/>
    </xf>
    <xf numFmtId="0" fontId="80" fillId="0" borderId="43" xfId="51" applyFont="1" applyBorder="1" applyAlignment="1">
      <alignment horizontal="left" vertical="center" wrapText="1"/>
    </xf>
    <xf numFmtId="0" fontId="80" fillId="0" borderId="53" xfId="51" applyFont="1" applyBorder="1" applyAlignment="1">
      <alignment horizontal="left" vertical="center" wrapText="1"/>
    </xf>
    <xf numFmtId="0" fontId="76" fillId="0" borderId="75" xfId="51" applyFont="1" applyBorder="1" applyAlignment="1">
      <alignment horizontal="left" vertical="center" wrapText="1"/>
    </xf>
    <xf numFmtId="0" fontId="76" fillId="0" borderId="0" xfId="51" applyFont="1" applyBorder="1" applyAlignment="1">
      <alignment horizontal="left" vertical="center" wrapText="1"/>
    </xf>
    <xf numFmtId="0" fontId="76" fillId="0" borderId="46" xfId="51" applyFont="1" applyBorder="1" applyAlignment="1">
      <alignment horizontal="left" vertical="center" wrapText="1"/>
    </xf>
    <xf numFmtId="0" fontId="81" fillId="0" borderId="75" xfId="51" applyFont="1" applyBorder="1" applyAlignment="1">
      <alignment horizontal="left" vertical="center" wrapText="1"/>
    </xf>
    <xf numFmtId="0" fontId="81" fillId="0" borderId="0" xfId="51" applyFont="1" applyBorder="1" applyAlignment="1">
      <alignment horizontal="left" vertical="center" wrapText="1"/>
    </xf>
    <xf numFmtId="0" fontId="81" fillId="0" borderId="46" xfId="51" applyFont="1" applyBorder="1" applyAlignment="1">
      <alignment horizontal="left" vertical="center" wrapText="1"/>
    </xf>
    <xf numFmtId="0" fontId="80" fillId="0" borderId="68" xfId="51" applyFont="1" applyBorder="1" applyAlignment="1">
      <alignment horizontal="left" vertical="center" wrapText="1"/>
    </xf>
    <xf numFmtId="0" fontId="80" fillId="0" borderId="79" xfId="51" applyFont="1" applyBorder="1" applyAlignment="1">
      <alignment horizontal="left" vertical="center" wrapText="1"/>
    </xf>
    <xf numFmtId="0" fontId="80" fillId="0" borderId="70" xfId="51" applyFont="1" applyBorder="1" applyAlignment="1">
      <alignment horizontal="left" vertical="center" wrapText="1"/>
    </xf>
    <xf numFmtId="0" fontId="82" fillId="0" borderId="75" xfId="51" applyFont="1" applyBorder="1" applyAlignment="1">
      <alignment horizontal="left" vertical="center" wrapText="1"/>
    </xf>
    <xf numFmtId="0" fontId="82" fillId="0" borderId="0" xfId="51" applyFont="1" applyBorder="1" applyAlignment="1">
      <alignment horizontal="left" vertical="center" wrapText="1"/>
    </xf>
    <xf numFmtId="0" fontId="82" fillId="0" borderId="46" xfId="51" applyFont="1" applyBorder="1" applyAlignment="1">
      <alignment horizontal="left" vertical="center" wrapText="1"/>
    </xf>
    <xf numFmtId="0" fontId="76" fillId="0" borderId="76" xfId="51" applyFont="1" applyBorder="1" applyAlignment="1">
      <alignment horizontal="center" vertical="center" wrapText="1"/>
    </xf>
    <xf numFmtId="0" fontId="76" fillId="0" borderId="48" xfId="51" applyFont="1" applyBorder="1" applyAlignment="1">
      <alignment horizontal="center" vertical="center" wrapText="1"/>
    </xf>
    <xf numFmtId="0" fontId="76" fillId="0" borderId="49" xfId="51" applyFont="1" applyBorder="1" applyAlignment="1">
      <alignment horizontal="center" vertical="center" wrapText="1"/>
    </xf>
    <xf numFmtId="0" fontId="82" fillId="0" borderId="76" xfId="51" applyFont="1" applyBorder="1" applyAlignment="1">
      <alignment horizontal="left" vertical="center" wrapText="1"/>
    </xf>
    <xf numFmtId="0" fontId="82" fillId="0" borderId="48" xfId="51" applyFont="1" applyBorder="1" applyAlignment="1">
      <alignment horizontal="left" vertical="center" wrapText="1"/>
    </xf>
    <xf numFmtId="0" fontId="82" fillId="0" borderId="49" xfId="51" applyFont="1" applyBorder="1" applyAlignment="1">
      <alignment horizontal="left" vertical="center" wrapText="1"/>
    </xf>
    <xf numFmtId="0" fontId="80" fillId="0" borderId="74" xfId="51" applyFont="1" applyBorder="1" applyAlignment="1">
      <alignment horizontal="left" vertical="center"/>
    </xf>
    <xf numFmtId="0" fontId="80" fillId="0" borderId="43" xfId="51" applyFont="1" applyBorder="1" applyAlignment="1">
      <alignment horizontal="left" vertical="center"/>
    </xf>
    <xf numFmtId="0" fontId="80" fillId="0" borderId="53" xfId="51" applyFont="1" applyBorder="1" applyAlignment="1">
      <alignment horizontal="left" vertical="center"/>
    </xf>
    <xf numFmtId="0" fontId="76" fillId="0" borderId="75" xfId="51" applyFont="1" applyBorder="1" applyAlignment="1">
      <alignment horizontal="left" vertical="center"/>
    </xf>
    <xf numFmtId="0" fontId="76" fillId="0" borderId="0" xfId="51" applyFont="1" applyBorder="1" applyAlignment="1">
      <alignment horizontal="left" vertical="center"/>
    </xf>
    <xf numFmtId="0" fontId="76" fillId="0" borderId="46" xfId="51" applyFont="1" applyBorder="1" applyAlignment="1">
      <alignment horizontal="left" vertical="center"/>
    </xf>
    <xf numFmtId="0" fontId="81" fillId="0" borderId="75" xfId="51" applyFont="1" applyBorder="1" applyAlignment="1">
      <alignment horizontal="left" vertical="center"/>
    </xf>
    <xf numFmtId="0" fontId="81" fillId="0" borderId="0" xfId="51" applyFont="1" applyBorder="1" applyAlignment="1">
      <alignment horizontal="left" vertical="center"/>
    </xf>
    <xf numFmtId="0" fontId="81" fillId="0" borderId="46" xfId="51" applyFont="1" applyBorder="1" applyAlignment="1">
      <alignment horizontal="left" vertical="center"/>
    </xf>
    <xf numFmtId="0" fontId="81" fillId="0" borderId="76" xfId="51" applyFont="1" applyBorder="1" applyAlignment="1">
      <alignment horizontal="left" vertical="center"/>
    </xf>
    <xf numFmtId="0" fontId="81" fillId="0" borderId="48" xfId="51" applyFont="1" applyBorder="1" applyAlignment="1">
      <alignment horizontal="left" vertical="center"/>
    </xf>
    <xf numFmtId="0" fontId="81" fillId="0" borderId="49" xfId="51" applyFont="1" applyBorder="1" applyAlignment="1">
      <alignment horizontal="left" vertical="center"/>
    </xf>
    <xf numFmtId="0" fontId="81" fillId="0" borderId="0" xfId="51" applyFont="1" applyAlignment="1">
      <alignment horizontal="left" vertical="center" wrapText="1"/>
    </xf>
    <xf numFmtId="0" fontId="78" fillId="0" borderId="12" xfId="51" applyFont="1" applyBorder="1" applyAlignment="1">
      <alignment horizontal="left" vertical="center"/>
    </xf>
    <xf numFmtId="0" fontId="78" fillId="0" borderId="108" xfId="51" applyFont="1" applyBorder="1" applyAlignment="1">
      <alignment horizontal="center" vertical="center"/>
    </xf>
    <xf numFmtId="0" fontId="78" fillId="0" borderId="108" xfId="51" applyFont="1" applyBorder="1" applyAlignment="1">
      <alignment horizontal="left" vertical="center"/>
    </xf>
    <xf numFmtId="0" fontId="107" fillId="0" borderId="0" xfId="55" applyFont="1" applyAlignment="1">
      <alignment horizontal="left" vertical="top" wrapText="1"/>
    </xf>
    <xf numFmtId="0" fontId="107" fillId="0" borderId="0" xfId="55" applyFont="1" applyAlignment="1">
      <alignment horizontal="left" vertical="center"/>
    </xf>
    <xf numFmtId="0" fontId="56" fillId="0" borderId="0" xfId="55" applyFont="1" applyAlignment="1">
      <alignment horizontal="left" vertical="center" wrapText="1"/>
    </xf>
    <xf numFmtId="0" fontId="109" fillId="0" borderId="0" xfId="55" applyFont="1" applyAlignment="1">
      <alignment horizontal="left" vertical="center" wrapText="1"/>
    </xf>
    <xf numFmtId="0" fontId="108" fillId="0" borderId="0" xfId="55" applyFont="1" applyAlignment="1">
      <alignment horizontal="center" vertical="center"/>
    </xf>
    <xf numFmtId="0" fontId="0" fillId="0" borderId="108" xfId="55" applyFont="1" applyBorder="1" applyAlignment="1">
      <alignment vertical="center" wrapText="1"/>
    </xf>
    <xf numFmtId="0" fontId="12" fillId="0" borderId="108" xfId="55" applyFont="1" applyBorder="1" applyAlignment="1">
      <alignment vertical="center" wrapText="1"/>
    </xf>
    <xf numFmtId="0" fontId="56" fillId="0" borderId="127" xfId="55" applyFont="1" applyBorder="1" applyAlignment="1">
      <alignment horizontal="distributed" vertical="center"/>
    </xf>
    <xf numFmtId="0" fontId="56" fillId="0" borderId="128" xfId="55" applyFont="1" applyBorder="1" applyAlignment="1">
      <alignment horizontal="distributed" vertical="center"/>
    </xf>
    <xf numFmtId="0" fontId="56" fillId="27" borderId="127" xfId="55" applyFont="1" applyFill="1" applyBorder="1" applyAlignment="1">
      <alignment horizontal="center" vertical="center"/>
    </xf>
    <xf numFmtId="0" fontId="56" fillId="27" borderId="129" xfId="55" applyFont="1" applyFill="1" applyBorder="1" applyAlignment="1">
      <alignment horizontal="center" vertical="center"/>
    </xf>
    <xf numFmtId="0" fontId="56" fillId="27" borderId="128" xfId="55" applyFont="1" applyFill="1" applyBorder="1" applyAlignment="1">
      <alignment horizontal="center" vertical="center"/>
    </xf>
    <xf numFmtId="0" fontId="56" fillId="0" borderId="29" xfId="55" applyFont="1" applyBorder="1" applyAlignment="1">
      <alignment horizontal="distributed" vertical="center"/>
    </xf>
    <xf numFmtId="0" fontId="56" fillId="0" borderId="130" xfId="55" applyFont="1" applyBorder="1" applyAlignment="1">
      <alignment horizontal="distributed" vertical="center"/>
    </xf>
    <xf numFmtId="0" fontId="56" fillId="27" borderId="29" xfId="55" applyFont="1" applyFill="1" applyBorder="1" applyAlignment="1">
      <alignment horizontal="center" vertical="center"/>
    </xf>
    <xf numFmtId="0" fontId="56" fillId="27" borderId="130" xfId="55" applyFont="1" applyFill="1" applyBorder="1" applyAlignment="1">
      <alignment horizontal="center" vertical="center"/>
    </xf>
    <xf numFmtId="0" fontId="56" fillId="27" borderId="131" xfId="55" applyFont="1" applyFill="1" applyBorder="1" applyAlignment="1">
      <alignment horizontal="center" vertical="center"/>
    </xf>
    <xf numFmtId="0" fontId="56" fillId="0" borderId="35" xfId="55" applyFont="1" applyBorder="1" applyAlignment="1">
      <alignment horizontal="distributed" vertical="center"/>
    </xf>
    <xf numFmtId="0" fontId="56" fillId="0" borderId="132" xfId="55" applyFont="1" applyBorder="1" applyAlignment="1">
      <alignment horizontal="distributed" vertical="center"/>
    </xf>
    <xf numFmtId="0" fontId="56" fillId="27" borderId="35" xfId="55" applyFont="1" applyFill="1" applyBorder="1" applyAlignment="1">
      <alignment horizontal="center" vertical="center"/>
    </xf>
    <xf numFmtId="0" fontId="56" fillId="27" borderId="132" xfId="55" applyFont="1" applyFill="1" applyBorder="1" applyAlignment="1">
      <alignment horizontal="center" vertical="center"/>
    </xf>
    <xf numFmtId="0" fontId="56" fillId="27" borderId="133" xfId="55" applyFont="1" applyFill="1" applyBorder="1" applyAlignment="1">
      <alignment horizontal="center" vertical="center"/>
    </xf>
    <xf numFmtId="0" fontId="56" fillId="0" borderId="124" xfId="55" applyFont="1" applyBorder="1" applyAlignment="1">
      <alignment horizontal="distributed" vertical="center"/>
    </xf>
    <xf numFmtId="0" fontId="56" fillId="0" borderId="125" xfId="55" applyFont="1" applyBorder="1" applyAlignment="1">
      <alignment horizontal="distributed" vertical="center"/>
    </xf>
    <xf numFmtId="0" fontId="56" fillId="0" borderId="124" xfId="55" applyFont="1" applyBorder="1" applyAlignment="1">
      <alignment horizontal="center" vertical="center"/>
    </xf>
    <xf numFmtId="0" fontId="56" fillId="0" borderId="126" xfId="55" applyFont="1" applyBorder="1" applyAlignment="1">
      <alignment horizontal="center" vertical="center"/>
    </xf>
    <xf numFmtId="0" fontId="56" fillId="0" borderId="125" xfId="55" applyFont="1" applyBorder="1" applyAlignment="1">
      <alignment horizontal="center" vertical="center"/>
    </xf>
    <xf numFmtId="0" fontId="0" fillId="0" borderId="11" xfId="55" applyFont="1" applyBorder="1" applyAlignment="1">
      <alignment horizontal="center" vertical="center"/>
    </xf>
    <xf numFmtId="0" fontId="12" fillId="0" borderId="12" xfId="55" applyFont="1" applyBorder="1" applyAlignment="1">
      <alignment horizontal="center" vertical="center"/>
    </xf>
    <xf numFmtId="0" fontId="12" fillId="0" borderId="14" xfId="55" applyFont="1" applyBorder="1" applyAlignment="1">
      <alignment horizontal="center" vertical="center"/>
    </xf>
    <xf numFmtId="0" fontId="12" fillId="27" borderId="121" xfId="55" applyFont="1" applyFill="1" applyBorder="1" applyAlignment="1">
      <alignment horizontal="center" vertical="center"/>
    </xf>
    <xf numFmtId="0" fontId="12" fillId="27" borderId="122" xfId="55" applyFont="1" applyFill="1" applyBorder="1" applyAlignment="1">
      <alignment horizontal="center" vertical="center"/>
    </xf>
    <xf numFmtId="0" fontId="12" fillId="27" borderId="123" xfId="55" applyFont="1" applyFill="1" applyBorder="1" applyAlignment="1">
      <alignment horizontal="center" vertical="center"/>
    </xf>
    <xf numFmtId="0" fontId="0" fillId="0" borderId="110" xfId="55" applyFont="1" applyBorder="1" applyAlignment="1">
      <alignment horizontal="center" vertical="center"/>
    </xf>
    <xf numFmtId="0" fontId="12" fillId="0" borderId="112" xfId="55" applyFont="1" applyBorder="1" applyAlignment="1">
      <alignment horizontal="center" vertical="center"/>
    </xf>
    <xf numFmtId="0" fontId="12" fillId="0" borderId="111" xfId="55" applyFont="1" applyBorder="1" applyAlignment="1">
      <alignment horizontal="center" vertical="center"/>
    </xf>
    <xf numFmtId="0" fontId="56" fillId="27" borderId="110" xfId="55" applyFont="1" applyFill="1" applyBorder="1" applyAlignment="1">
      <alignment horizontal="center" vertical="center" wrapText="1"/>
    </xf>
    <xf numFmtId="0" fontId="56" fillId="27" borderId="112" xfId="55" applyFont="1" applyFill="1" applyBorder="1" applyAlignment="1">
      <alignment horizontal="center" vertical="center" wrapText="1"/>
    </xf>
    <xf numFmtId="0" fontId="56" fillId="27" borderId="111" xfId="55" applyFont="1" applyFill="1" applyBorder="1" applyAlignment="1">
      <alignment horizontal="center" vertical="center" wrapText="1"/>
    </xf>
    <xf numFmtId="0" fontId="2" fillId="0" borderId="108" xfId="55" applyFont="1" applyBorder="1" applyAlignment="1">
      <alignment vertical="center" wrapText="1"/>
    </xf>
    <xf numFmtId="0" fontId="106" fillId="0" borderId="108" xfId="55" applyFont="1" applyBorder="1" applyAlignment="1">
      <alignment vertical="center" wrapText="1"/>
    </xf>
    <xf numFmtId="0" fontId="106" fillId="0" borderId="110" xfId="55" applyFont="1" applyBorder="1" applyAlignment="1">
      <alignment vertical="center" wrapText="1"/>
    </xf>
    <xf numFmtId="0" fontId="0" fillId="27" borderId="100" xfId="55" applyFont="1" applyFill="1" applyBorder="1" applyAlignment="1">
      <alignment vertical="center"/>
    </xf>
    <xf numFmtId="0" fontId="12" fillId="27" borderId="93" xfId="55" applyFont="1" applyFill="1" applyBorder="1" applyAlignment="1">
      <alignment vertical="center"/>
    </xf>
    <xf numFmtId="0" fontId="12" fillId="27" borderId="94" xfId="55" applyFont="1" applyFill="1" applyBorder="1" applyAlignment="1">
      <alignment vertical="center"/>
    </xf>
    <xf numFmtId="0" fontId="0" fillId="27" borderId="10" xfId="55" applyFont="1" applyFill="1" applyBorder="1" applyAlignment="1">
      <alignment vertical="center"/>
    </xf>
    <xf numFmtId="0" fontId="12" fillId="27" borderId="0" xfId="55" applyFont="1" applyFill="1" applyAlignment="1">
      <alignment vertical="center"/>
    </xf>
    <xf numFmtId="0" fontId="12" fillId="27" borderId="13" xfId="55" applyFont="1" applyFill="1" applyBorder="1" applyAlignment="1">
      <alignment vertical="center"/>
    </xf>
    <xf numFmtId="0" fontId="107" fillId="0" borderId="10" xfId="55" applyFont="1" applyBorder="1" applyAlignment="1">
      <alignment horizontal="left" vertical="center" wrapText="1"/>
    </xf>
    <xf numFmtId="0" fontId="107" fillId="0" borderId="0" xfId="55" applyFont="1" applyAlignment="1">
      <alignment horizontal="left" vertical="center" wrapText="1"/>
    </xf>
    <xf numFmtId="0" fontId="107" fillId="0" borderId="13" xfId="55" applyFont="1" applyBorder="1" applyAlignment="1">
      <alignment horizontal="left" vertical="center" wrapText="1"/>
    </xf>
    <xf numFmtId="0" fontId="0" fillId="0" borderId="118" xfId="55" applyFont="1" applyBorder="1" applyAlignment="1">
      <alignment horizontal="center" vertical="center"/>
    </xf>
    <xf numFmtId="0" fontId="12" fillId="0" borderId="119" xfId="55" applyFont="1" applyBorder="1" applyAlignment="1">
      <alignment horizontal="center" vertical="center"/>
    </xf>
    <xf numFmtId="0" fontId="12" fillId="0" borderId="120" xfId="55" applyFont="1" applyBorder="1" applyAlignment="1">
      <alignment horizontal="center" vertical="center"/>
    </xf>
    <xf numFmtId="0" fontId="12" fillId="27" borderId="118" xfId="55" applyFont="1" applyFill="1" applyBorder="1" applyAlignment="1">
      <alignment horizontal="center" vertical="center"/>
    </xf>
    <xf numFmtId="0" fontId="12" fillId="27" borderId="119" xfId="55" applyFont="1" applyFill="1" applyBorder="1" applyAlignment="1">
      <alignment horizontal="center" vertical="center"/>
    </xf>
    <xf numFmtId="0" fontId="12" fillId="27" borderId="120" xfId="55" applyFont="1" applyFill="1" applyBorder="1" applyAlignment="1">
      <alignment horizontal="center" vertical="center"/>
    </xf>
    <xf numFmtId="0" fontId="0" fillId="0" borderId="0" xfId="55" applyFont="1" applyAlignment="1">
      <alignment horizontal="left" vertical="center"/>
    </xf>
    <xf numFmtId="0" fontId="12" fillId="0" borderId="0" xfId="55" applyFont="1" applyAlignment="1">
      <alignment horizontal="left" vertical="center"/>
    </xf>
    <xf numFmtId="0" fontId="112" fillId="0" borderId="0" xfId="41" applyFont="1" applyAlignment="1">
      <alignment horizontal="center" vertical="center"/>
    </xf>
    <xf numFmtId="0" fontId="12" fillId="0" borderId="0" xfId="55" applyFont="1" applyAlignment="1">
      <alignment horizontal="center" vertical="center"/>
    </xf>
    <xf numFmtId="0" fontId="12" fillId="27" borderId="0" xfId="55" applyFont="1" applyFill="1" applyAlignment="1">
      <alignment horizontal="center" vertical="center"/>
    </xf>
    <xf numFmtId="0" fontId="12" fillId="27" borderId="0" xfId="55" applyFont="1" applyFill="1" applyAlignment="1">
      <alignment horizontal="left"/>
    </xf>
    <xf numFmtId="0" fontId="61" fillId="0" borderId="0" xfId="55" applyFont="1" applyAlignment="1">
      <alignment horizontal="left" vertical="center" wrapText="1"/>
    </xf>
    <xf numFmtId="0" fontId="12" fillId="0" borderId="0" xfId="55" applyFont="1" applyAlignment="1">
      <alignment horizontal="left" vertical="center" wrapText="1"/>
    </xf>
    <xf numFmtId="0" fontId="12" fillId="28" borderId="67" xfId="41" applyFill="1" applyBorder="1" applyAlignment="1" applyProtection="1">
      <alignment horizontal="center" vertical="center" wrapText="1"/>
      <protection locked="0"/>
    </xf>
    <xf numFmtId="0" fontId="12" fillId="28" borderId="108" xfId="41" applyFill="1" applyBorder="1" applyAlignment="1" applyProtection="1">
      <alignment horizontal="center" vertical="center" wrapText="1"/>
      <protection locked="0"/>
    </xf>
    <xf numFmtId="0" fontId="63" fillId="0" borderId="0" xfId="41" applyFont="1" applyAlignment="1" applyProtection="1">
      <alignment horizontal="left"/>
      <protection locked="0"/>
    </xf>
    <xf numFmtId="0" fontId="111" fillId="28" borderId="67" xfId="41" applyFont="1" applyFill="1" applyBorder="1" applyAlignment="1" applyProtection="1">
      <alignment horizontal="center"/>
      <protection locked="0"/>
    </xf>
    <xf numFmtId="0" fontId="111" fillId="28" borderId="108" xfId="41" applyFont="1" applyFill="1" applyBorder="1" applyAlignment="1" applyProtection="1">
      <alignment horizontal="center"/>
      <protection locked="0"/>
    </xf>
    <xf numFmtId="0" fontId="12" fillId="28" borderId="0" xfId="41" applyFill="1" applyAlignment="1" applyProtection="1">
      <alignment horizontal="center" vertical="center"/>
      <protection locked="0"/>
    </xf>
    <xf numFmtId="0" fontId="12" fillId="28" borderId="12" xfId="41" applyFill="1" applyBorder="1" applyAlignment="1" applyProtection="1">
      <alignment horizontal="center" vertical="center"/>
      <protection locked="0"/>
    </xf>
    <xf numFmtId="0" fontId="12" fillId="28" borderId="108" xfId="41" applyFill="1" applyBorder="1" applyAlignment="1" applyProtection="1">
      <alignment horizontal="center" vertical="center"/>
      <protection locked="0"/>
    </xf>
    <xf numFmtId="0" fontId="98" fillId="38" borderId="163" xfId="0" applyFont="1" applyFill="1" applyBorder="1" applyAlignment="1" applyProtection="1">
      <alignment horizontal="center" vertical="center" shrinkToFit="1"/>
      <protection hidden="1"/>
    </xf>
    <xf numFmtId="0" fontId="0" fillId="0" borderId="43" xfId="0" applyBorder="1" applyAlignment="1">
      <alignment horizontal="center" vertical="center" shrinkToFit="1"/>
    </xf>
    <xf numFmtId="0" fontId="0" fillId="0" borderId="162" xfId="0" applyBorder="1" applyAlignment="1">
      <alignment horizontal="center" vertical="center" shrinkToFit="1"/>
    </xf>
    <xf numFmtId="0" fontId="0" fillId="0" borderId="12" xfId="0" applyBorder="1" applyAlignment="1">
      <alignment horizontal="center" vertical="center" shrinkToFit="1"/>
    </xf>
    <xf numFmtId="0" fontId="0" fillId="0" borderId="14" xfId="0" applyBorder="1" applyAlignment="1">
      <alignment horizontal="center" vertical="center" shrinkToFit="1"/>
    </xf>
    <xf numFmtId="0" fontId="14" fillId="0" borderId="110" xfId="0" applyFont="1" applyFill="1" applyBorder="1" applyAlignment="1">
      <alignment vertical="center"/>
    </xf>
    <xf numFmtId="0" fontId="162" fillId="0" borderId="0" xfId="0" applyFont="1" applyFill="1" applyBorder="1" applyAlignment="1">
      <alignment horizontal="left" vertical="top" wrapText="1"/>
    </xf>
    <xf numFmtId="0" fontId="1" fillId="0" borderId="0" xfId="48" applyFont="1" applyFill="1" applyAlignment="1">
      <alignment vertical="center"/>
    </xf>
    <xf numFmtId="0" fontId="12" fillId="0" borderId="0" xfId="41" applyFont="1" applyProtection="1">
      <protection locked="0"/>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60" xr:uid="{AF8E2991-E470-4D4E-B8E8-61CCFA2DA9C1}"/>
    <cellStyle name="標準 11" xfId="62" xr:uid="{B26997E3-DB89-4819-8342-15A44F867DEA}"/>
    <cellStyle name="標準 2" xfId="41" xr:uid="{00000000-0005-0000-0000-000029000000}"/>
    <cellStyle name="標準 2 2" xfId="58" xr:uid="{BFE702DF-5481-472D-8BC0-BE7C4C3F8F45}"/>
    <cellStyle name="標準 2 2 2" xfId="59" xr:uid="{86A4F58F-3C9E-4517-BD8E-AAF6638EB49F}"/>
    <cellStyle name="標準 2 3" xfId="61" xr:uid="{1595E919-6821-471F-9883-778BBE3F2484}"/>
    <cellStyle name="標準 3" xfId="47" xr:uid="{00000000-0005-0000-0000-00002A000000}"/>
    <cellStyle name="標準 4" xfId="48" xr:uid="{00000000-0005-0000-0000-00002B000000}"/>
    <cellStyle name="標準 4 2" xfId="54" xr:uid="{00000000-0005-0000-0000-00002C000000}"/>
    <cellStyle name="標準 5" xfId="49" xr:uid="{00000000-0005-0000-0000-00002D000000}"/>
    <cellStyle name="標準 6" xfId="50" xr:uid="{00000000-0005-0000-0000-00002E000000}"/>
    <cellStyle name="標準 6 2" xfId="52" xr:uid="{00000000-0005-0000-0000-00002F000000}"/>
    <cellStyle name="標準 7" xfId="51" xr:uid="{00000000-0005-0000-0000-000030000000}"/>
    <cellStyle name="標準 8" xfId="53" xr:uid="{00000000-0005-0000-0000-000031000000}"/>
    <cellStyle name="標準 9" xfId="55" xr:uid="{408DE6EA-D32E-4900-937E-6B3E1E9D8D62}"/>
    <cellStyle name="標準_.指定申請関係様式（一式）" xfId="64" xr:uid="{7B25E306-153F-4E1A-82C8-7FEBE28F4DCC}"/>
    <cellStyle name="標準_③-２加算様式（就労）" xfId="57" xr:uid="{2F45569F-497C-4DB1-8C67-4C421B10F0EB}"/>
    <cellStyle name="標準_⑨指定申請様式（案）（多機能用総括表）" xfId="65" xr:uid="{4DE11105-6970-45E1-81F5-D49908FD74AA}"/>
    <cellStyle name="標準_CT18N11" xfId="42" xr:uid="{00000000-0005-0000-0000-000034000000}"/>
    <cellStyle name="標準_開始届【様式+記載例】" xfId="43" xr:uid="{00000000-0005-0000-0000-000035000000}"/>
    <cellStyle name="標準_事業者指定様式（多機能用総括表）作業ファイル" xfId="63" xr:uid="{3BA986CF-2226-4489-9002-1291898806D1}"/>
    <cellStyle name="標準_第２プリンスマンション 県申請" xfId="56" xr:uid="{F0CB9F3B-4BA1-4C3E-8BBF-A9FAAE775C73}"/>
    <cellStyle name="標準_添付書類【神奈川県自立支援】" xfId="44" xr:uid="{00000000-0005-0000-0000-000037000000}"/>
    <cellStyle name="標準_添付書類トラップ" xfId="45" xr:uid="{00000000-0005-0000-0000-000038000000}"/>
    <cellStyle name="良い" xfId="4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1.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4.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7.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2.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6.xml"/><Relationship Id="rId65"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CheckBox" fmlaLink="$AN$8" lockText="1" noThreeD="1"/>
</file>

<file path=xl/ctrlProps/ctrlProp8.xml><?xml version="1.0" encoding="utf-8"?>
<formControlPr xmlns="http://schemas.microsoft.com/office/spreadsheetml/2009/9/main" objectType="CheckBox" fmlaLink="$AO$8" lockText="1" noThreeD="1"/>
</file>

<file path=xl/ctrlProps/ctrlProp9.xml><?xml version="1.0" encoding="utf-8"?>
<formControlPr xmlns="http://schemas.microsoft.com/office/spreadsheetml/2009/9/main" objectType="CheckBox" fmlaLink="$AP$8" lockText="1" noThreeD="1"/>
</file>

<file path=xl/ctrlProps/ctrlProp10.xml><?xml version="1.0" encoding="utf-8"?>
<formControlPr xmlns="http://schemas.microsoft.com/office/spreadsheetml/2009/9/main" objectType="CheckBox" fmlaLink="$AQ$8" lockText="1" noThreeD="1"/>
</file>

<file path=xl/ctrlProps/ctrlProp11.xml><?xml version="1.0" encoding="utf-8"?>
<formControlPr xmlns="http://schemas.microsoft.com/office/spreadsheetml/2009/9/main" objectType="CheckBox" fmlaLink="$AR$8" lockText="1" noThreeD="1"/>
</file>

<file path=xl/ctrlProps/ctrlProp12.xml><?xml version="1.0" encoding="utf-8"?>
<formControlPr xmlns="http://schemas.microsoft.com/office/spreadsheetml/2009/9/main" objectType="CheckBox" fmlaLink="$AS$8"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I$14"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Radio" checked="Checked" firstButton="1" fmlaLink="$P$63"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Radio" checked="Checked" firstButton="1" fmlaLink="$P$64"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checked="Checked" firstButton="1" fmlaLink="$P$65"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checked="Checked" firstButton="1" fmlaLink="$P$66"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checked="Checked" firstButton="1" fmlaLink="$P$67"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EB1FCCC0-E3CD-411C-BB0E-CB8B082FA9D2}"/>
            </a:ext>
          </a:extLst>
        </xdr:cNvPr>
        <xdr:cNvSpPr>
          <a:spLocks noChangeShapeType="1"/>
        </xdr:cNvSpPr>
      </xdr:nvSpPr>
      <xdr:spPr bwMode="auto">
        <a:xfrm>
          <a:off x="7658100" y="0"/>
          <a:ext cx="3657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E28B59C5-39F7-4FD0-B6EF-99D32D0D2959}"/>
            </a:ext>
          </a:extLst>
        </xdr:cNvPr>
        <xdr:cNvSpPr>
          <a:spLocks noChangeShapeType="1"/>
        </xdr:cNvSpPr>
      </xdr:nvSpPr>
      <xdr:spPr bwMode="auto">
        <a:xfrm>
          <a:off x="171450" y="5341620"/>
          <a:ext cx="730186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D9BD950F-4CC1-41FA-A30C-3CA9C721520F}"/>
            </a:ext>
          </a:extLst>
        </xdr:cNvPr>
        <xdr:cNvSpPr>
          <a:spLocks noChangeShapeType="1"/>
        </xdr:cNvSpPr>
      </xdr:nvSpPr>
      <xdr:spPr bwMode="auto">
        <a:xfrm flipV="1">
          <a:off x="0" y="5341620"/>
          <a:ext cx="745426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213360</xdr:rowOff>
        </xdr:from>
        <xdr:to>
          <xdr:col>41</xdr:col>
          <xdr:colOff>0</xdr:colOff>
          <xdr:row>42</xdr:row>
          <xdr:rowOff>0</xdr:rowOff>
        </xdr:to>
        <xdr:sp macro="" textlink="">
          <xdr:nvSpPr>
            <xdr:cNvPr id="72705" name="Group Box 1" hidden="1">
              <a:extLst>
                <a:ext uri="{63B3BB69-23CF-44E3-9099-C40C66FF867C}">
                  <a14:compatExt spid="_x0000_s72705"/>
                </a:ext>
                <a:ext uri="{FF2B5EF4-FFF2-40B4-BE49-F238E27FC236}">
                  <a16:creationId xmlns:a16="http://schemas.microsoft.com/office/drawing/2014/main" id="{00000000-0008-0000-0100-0000011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72706" name="Option Button 2" hidden="1">
              <a:extLst>
                <a:ext uri="{63B3BB69-23CF-44E3-9099-C40C66FF867C}">
                  <a14:compatExt spid="_x0000_s72706"/>
                </a:ext>
                <a:ext uri="{FF2B5EF4-FFF2-40B4-BE49-F238E27FC236}">
                  <a16:creationId xmlns:a16="http://schemas.microsoft.com/office/drawing/2014/main" id="{00000000-0008-0000-0100-0000021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213360</xdr:rowOff>
        </xdr:from>
        <xdr:to>
          <xdr:col>39</xdr:col>
          <xdr:colOff>0</xdr:colOff>
          <xdr:row>42</xdr:row>
          <xdr:rowOff>0</xdr:rowOff>
        </xdr:to>
        <xdr:sp macro="" textlink="">
          <xdr:nvSpPr>
            <xdr:cNvPr id="72707" name="Option Button 3" hidden="1">
              <a:extLst>
                <a:ext uri="{63B3BB69-23CF-44E3-9099-C40C66FF867C}">
                  <a14:compatExt spid="_x0000_s72707"/>
                </a:ext>
                <a:ext uri="{FF2B5EF4-FFF2-40B4-BE49-F238E27FC236}">
                  <a16:creationId xmlns:a16="http://schemas.microsoft.com/office/drawing/2014/main" id="{00000000-0008-0000-0100-0000031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absoluteAnchor>
    <xdr:pos x="5006340" y="4267200"/>
    <xdr:ext cx="1174376" cy="197223"/>
    <xdr:sp macro="" textlink="">
      <xdr:nvSpPr>
        <xdr:cNvPr id="5" name="テキスト ボックス 4">
          <a:extLst>
            <a:ext uri="{FF2B5EF4-FFF2-40B4-BE49-F238E27FC236}">
              <a16:creationId xmlns:a16="http://schemas.microsoft.com/office/drawing/2014/main" id="{DEDD396D-81EF-4BDE-8921-A703B68D8F3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absolute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CBDBDABA-17C8-4006-A1AB-CEDD5713CA1C}"/>
            </a:ext>
          </a:extLst>
        </xdr:cNvPr>
        <xdr:cNvSpPr/>
      </xdr:nvSpPr>
      <xdr:spPr>
        <a:xfrm>
          <a:off x="383689" y="1384195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C9DC89EE-1378-40E6-9BB0-2ED9D0303FD2}"/>
            </a:ext>
          </a:extLst>
        </xdr:cNvPr>
        <xdr:cNvSpPr/>
      </xdr:nvSpPr>
      <xdr:spPr>
        <a:xfrm>
          <a:off x="383689" y="1855963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56</xdr:row>
          <xdr:rowOff>175260</xdr:rowOff>
        </xdr:from>
        <xdr:to>
          <xdr:col>4</xdr:col>
          <xdr:colOff>60960</xdr:colOff>
          <xdr:row>58</xdr:row>
          <xdr:rowOff>30480</xdr:rowOff>
        </xdr:to>
        <xdr:sp macro="" textlink="">
          <xdr:nvSpPr>
            <xdr:cNvPr id="72708" name="Check Box 4" hidden="1">
              <a:extLst>
                <a:ext uri="{63B3BB69-23CF-44E3-9099-C40C66FF867C}">
                  <a14:compatExt spid="_x0000_s72708"/>
                </a:ext>
                <a:ext uri="{FF2B5EF4-FFF2-40B4-BE49-F238E27FC236}">
                  <a16:creationId xmlns:a16="http://schemas.microsoft.com/office/drawing/2014/main" id="{00000000-0008-0000-0100-0000041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56</xdr:row>
          <xdr:rowOff>175260</xdr:rowOff>
        </xdr:from>
        <xdr:to>
          <xdr:col>21</xdr:col>
          <xdr:colOff>60960</xdr:colOff>
          <xdr:row>58</xdr:row>
          <xdr:rowOff>38100</xdr:rowOff>
        </xdr:to>
        <xdr:sp macro="" textlink="">
          <xdr:nvSpPr>
            <xdr:cNvPr id="72709" name="Check Box 5" hidden="1">
              <a:extLst>
                <a:ext uri="{63B3BB69-23CF-44E3-9099-C40C66FF867C}">
                  <a14:compatExt spid="_x0000_s72709"/>
                </a:ext>
                <a:ext uri="{FF2B5EF4-FFF2-40B4-BE49-F238E27FC236}">
                  <a16:creationId xmlns:a16="http://schemas.microsoft.com/office/drawing/2014/main" id="{00000000-0008-0000-0100-0000051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77825" name="Group Box 1" hidden="1">
              <a:extLst>
                <a:ext uri="{63B3BB69-23CF-44E3-9099-C40C66FF867C}">
                  <a14:compatExt spid="_x0000_s77825"/>
                </a:ext>
                <a:ext uri="{FF2B5EF4-FFF2-40B4-BE49-F238E27FC236}">
                  <a16:creationId xmlns:a16="http://schemas.microsoft.com/office/drawing/2014/main" id="{00000000-0008-0000-0300-000001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77826" name="Check Box 2" hidden="1">
              <a:extLst>
                <a:ext uri="{63B3BB69-23CF-44E3-9099-C40C66FF867C}">
                  <a14:compatExt spid="_x0000_s77826"/>
                </a:ext>
                <a:ext uri="{FF2B5EF4-FFF2-40B4-BE49-F238E27FC236}">
                  <a16:creationId xmlns:a16="http://schemas.microsoft.com/office/drawing/2014/main" id="{00000000-0008-0000-0300-000002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77827" name="Check Box 3" hidden="1">
              <a:extLst>
                <a:ext uri="{63B3BB69-23CF-44E3-9099-C40C66FF867C}">
                  <a14:compatExt spid="_x0000_s77827"/>
                </a:ext>
                <a:ext uri="{FF2B5EF4-FFF2-40B4-BE49-F238E27FC236}">
                  <a16:creationId xmlns:a16="http://schemas.microsoft.com/office/drawing/2014/main" id="{00000000-0008-0000-0300-00000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77828" name="Check Box 4" hidden="1">
              <a:extLst>
                <a:ext uri="{63B3BB69-23CF-44E3-9099-C40C66FF867C}">
                  <a14:compatExt spid="_x0000_s77828"/>
                </a:ext>
                <a:ext uri="{FF2B5EF4-FFF2-40B4-BE49-F238E27FC236}">
                  <a16:creationId xmlns:a16="http://schemas.microsoft.com/office/drawing/2014/main" id="{00000000-0008-0000-0300-00000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77829" name="Check Box 5" hidden="1">
              <a:extLst>
                <a:ext uri="{63B3BB69-23CF-44E3-9099-C40C66FF867C}">
                  <a14:compatExt spid="_x0000_s77829"/>
                </a:ext>
                <a:ext uri="{FF2B5EF4-FFF2-40B4-BE49-F238E27FC236}">
                  <a16:creationId xmlns:a16="http://schemas.microsoft.com/office/drawing/2014/main" id="{00000000-0008-0000-0300-00000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77830" name="Check Box 6" hidden="1">
              <a:extLst>
                <a:ext uri="{63B3BB69-23CF-44E3-9099-C40C66FF867C}">
                  <a14:compatExt spid="_x0000_s77830"/>
                </a:ext>
                <a:ext uri="{FF2B5EF4-FFF2-40B4-BE49-F238E27FC236}">
                  <a16:creationId xmlns:a16="http://schemas.microsoft.com/office/drawing/2014/main" id="{00000000-0008-0000-0300-000006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77831" name="Check Box 7" hidden="1">
              <a:extLst>
                <a:ext uri="{63B3BB69-23CF-44E3-9099-C40C66FF867C}">
                  <a14:compatExt spid="_x0000_s77831"/>
                </a:ext>
                <a:ext uri="{FF2B5EF4-FFF2-40B4-BE49-F238E27FC236}">
                  <a16:creationId xmlns:a16="http://schemas.microsoft.com/office/drawing/2014/main" id="{00000000-0008-0000-0300-000007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77832" name="Group Box 8" hidden="1">
              <a:extLst>
                <a:ext uri="{63B3BB69-23CF-44E3-9099-C40C66FF867C}">
                  <a14:compatExt spid="_x0000_s77832"/>
                </a:ext>
                <a:ext uri="{FF2B5EF4-FFF2-40B4-BE49-F238E27FC236}">
                  <a16:creationId xmlns:a16="http://schemas.microsoft.com/office/drawing/2014/main" id="{00000000-0008-0000-0300-000008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77833" name="Option Button 9" hidden="1">
              <a:extLst>
                <a:ext uri="{63B3BB69-23CF-44E3-9099-C40C66FF867C}">
                  <a14:compatExt spid="_x0000_s77833"/>
                </a:ext>
                <a:ext uri="{FF2B5EF4-FFF2-40B4-BE49-F238E27FC236}">
                  <a16:creationId xmlns:a16="http://schemas.microsoft.com/office/drawing/2014/main" id="{00000000-0008-0000-0300-000009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77834" name="Option Button 10" hidden="1">
              <a:extLst>
                <a:ext uri="{63B3BB69-23CF-44E3-9099-C40C66FF867C}">
                  <a14:compatExt spid="_x0000_s77834"/>
                </a:ext>
                <a:ext uri="{FF2B5EF4-FFF2-40B4-BE49-F238E27FC236}">
                  <a16:creationId xmlns:a16="http://schemas.microsoft.com/office/drawing/2014/main" id="{00000000-0008-0000-0300-00000A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77835" name="Group Box 11" hidden="1">
              <a:extLst>
                <a:ext uri="{63B3BB69-23CF-44E3-9099-C40C66FF867C}">
                  <a14:compatExt spid="_x0000_s77835"/>
                </a:ext>
                <a:ext uri="{FF2B5EF4-FFF2-40B4-BE49-F238E27FC236}">
                  <a16:creationId xmlns:a16="http://schemas.microsoft.com/office/drawing/2014/main" id="{00000000-0008-0000-0300-00000B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62</xdr:row>
          <xdr:rowOff>7620</xdr:rowOff>
        </xdr:from>
        <xdr:to>
          <xdr:col>19</xdr:col>
          <xdr:colOff>30480</xdr:colOff>
          <xdr:row>62</xdr:row>
          <xdr:rowOff>220980</xdr:rowOff>
        </xdr:to>
        <xdr:sp macro="" textlink="">
          <xdr:nvSpPr>
            <xdr:cNvPr id="77836" name="Option Button 12" hidden="1">
              <a:extLst>
                <a:ext uri="{63B3BB69-23CF-44E3-9099-C40C66FF867C}">
                  <a14:compatExt spid="_x0000_s77836"/>
                </a:ext>
                <a:ext uri="{FF2B5EF4-FFF2-40B4-BE49-F238E27FC236}">
                  <a16:creationId xmlns:a16="http://schemas.microsoft.com/office/drawing/2014/main" id="{00000000-0008-0000-0300-00000C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62</xdr:row>
          <xdr:rowOff>0</xdr:rowOff>
        </xdr:from>
        <xdr:to>
          <xdr:col>23</xdr:col>
          <xdr:colOff>160020</xdr:colOff>
          <xdr:row>63</xdr:row>
          <xdr:rowOff>0</xdr:rowOff>
        </xdr:to>
        <xdr:sp macro="" textlink="">
          <xdr:nvSpPr>
            <xdr:cNvPr id="77837" name="Option Button 13" hidden="1">
              <a:extLst>
                <a:ext uri="{63B3BB69-23CF-44E3-9099-C40C66FF867C}">
                  <a14:compatExt spid="_x0000_s77837"/>
                </a:ext>
                <a:ext uri="{FF2B5EF4-FFF2-40B4-BE49-F238E27FC236}">
                  <a16:creationId xmlns:a16="http://schemas.microsoft.com/office/drawing/2014/main" id="{00000000-0008-0000-0300-00000D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62</xdr:row>
          <xdr:rowOff>7620</xdr:rowOff>
        </xdr:from>
        <xdr:to>
          <xdr:col>30</xdr:col>
          <xdr:colOff>152400</xdr:colOff>
          <xdr:row>62</xdr:row>
          <xdr:rowOff>220980</xdr:rowOff>
        </xdr:to>
        <xdr:sp macro="" textlink="">
          <xdr:nvSpPr>
            <xdr:cNvPr id="77838" name="Option Button 14" hidden="1">
              <a:extLst>
                <a:ext uri="{63B3BB69-23CF-44E3-9099-C40C66FF867C}">
                  <a14:compatExt spid="_x0000_s77838"/>
                </a:ext>
                <a:ext uri="{FF2B5EF4-FFF2-40B4-BE49-F238E27FC236}">
                  <a16:creationId xmlns:a16="http://schemas.microsoft.com/office/drawing/2014/main" id="{00000000-0008-0000-0300-00000E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77839" name="Group Box 15" hidden="1">
              <a:extLst>
                <a:ext uri="{63B3BB69-23CF-44E3-9099-C40C66FF867C}">
                  <a14:compatExt spid="_x0000_s77839"/>
                </a:ext>
                <a:ext uri="{FF2B5EF4-FFF2-40B4-BE49-F238E27FC236}">
                  <a16:creationId xmlns:a16="http://schemas.microsoft.com/office/drawing/2014/main" id="{00000000-0008-0000-0300-00000F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77840" name="Group Box 16" hidden="1">
              <a:extLst>
                <a:ext uri="{63B3BB69-23CF-44E3-9099-C40C66FF867C}">
                  <a14:compatExt spid="_x0000_s77840"/>
                </a:ext>
                <a:ext uri="{FF2B5EF4-FFF2-40B4-BE49-F238E27FC236}">
                  <a16:creationId xmlns:a16="http://schemas.microsoft.com/office/drawing/2014/main" id="{00000000-0008-0000-0300-000010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77841" name="Group Box 17" hidden="1">
              <a:extLst>
                <a:ext uri="{63B3BB69-23CF-44E3-9099-C40C66FF867C}">
                  <a14:compatExt spid="_x0000_s77841"/>
                </a:ext>
                <a:ext uri="{FF2B5EF4-FFF2-40B4-BE49-F238E27FC236}">
                  <a16:creationId xmlns:a16="http://schemas.microsoft.com/office/drawing/2014/main" id="{00000000-0008-0000-0300-000011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63</xdr:row>
          <xdr:rowOff>0</xdr:rowOff>
        </xdr:from>
        <xdr:to>
          <xdr:col>19</xdr:col>
          <xdr:colOff>30480</xdr:colOff>
          <xdr:row>64</xdr:row>
          <xdr:rowOff>0</xdr:rowOff>
        </xdr:to>
        <xdr:sp macro="" textlink="">
          <xdr:nvSpPr>
            <xdr:cNvPr id="77842" name="Option Button 18" hidden="1">
              <a:extLst>
                <a:ext uri="{63B3BB69-23CF-44E3-9099-C40C66FF867C}">
                  <a14:compatExt spid="_x0000_s77842"/>
                </a:ext>
                <a:ext uri="{FF2B5EF4-FFF2-40B4-BE49-F238E27FC236}">
                  <a16:creationId xmlns:a16="http://schemas.microsoft.com/office/drawing/2014/main" id="{00000000-0008-0000-0300-000012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63</xdr:row>
          <xdr:rowOff>0</xdr:rowOff>
        </xdr:from>
        <xdr:to>
          <xdr:col>24</xdr:col>
          <xdr:colOff>60960</xdr:colOff>
          <xdr:row>64</xdr:row>
          <xdr:rowOff>0</xdr:rowOff>
        </xdr:to>
        <xdr:sp macro="" textlink="">
          <xdr:nvSpPr>
            <xdr:cNvPr id="77843" name="Option Button 19" hidden="1">
              <a:extLst>
                <a:ext uri="{63B3BB69-23CF-44E3-9099-C40C66FF867C}">
                  <a14:compatExt spid="_x0000_s77843"/>
                </a:ext>
                <a:ext uri="{FF2B5EF4-FFF2-40B4-BE49-F238E27FC236}">
                  <a16:creationId xmlns:a16="http://schemas.microsoft.com/office/drawing/2014/main" id="{00000000-0008-0000-0300-00001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63</xdr:row>
          <xdr:rowOff>0</xdr:rowOff>
        </xdr:from>
        <xdr:to>
          <xdr:col>31</xdr:col>
          <xdr:colOff>0</xdr:colOff>
          <xdr:row>64</xdr:row>
          <xdr:rowOff>0</xdr:rowOff>
        </xdr:to>
        <xdr:sp macro="" textlink="">
          <xdr:nvSpPr>
            <xdr:cNvPr id="77844" name="Option Button 20" hidden="1">
              <a:extLst>
                <a:ext uri="{63B3BB69-23CF-44E3-9099-C40C66FF867C}">
                  <a14:compatExt spid="_x0000_s77844"/>
                </a:ext>
                <a:ext uri="{FF2B5EF4-FFF2-40B4-BE49-F238E27FC236}">
                  <a16:creationId xmlns:a16="http://schemas.microsoft.com/office/drawing/2014/main" id="{00000000-0008-0000-0300-00001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64</xdr:row>
          <xdr:rowOff>0</xdr:rowOff>
        </xdr:from>
        <xdr:to>
          <xdr:col>19</xdr:col>
          <xdr:colOff>30480</xdr:colOff>
          <xdr:row>65</xdr:row>
          <xdr:rowOff>0</xdr:rowOff>
        </xdr:to>
        <xdr:sp macro="" textlink="">
          <xdr:nvSpPr>
            <xdr:cNvPr id="77845" name="Option Button 21" hidden="1">
              <a:extLst>
                <a:ext uri="{63B3BB69-23CF-44E3-9099-C40C66FF867C}">
                  <a14:compatExt spid="_x0000_s77845"/>
                </a:ext>
                <a:ext uri="{FF2B5EF4-FFF2-40B4-BE49-F238E27FC236}">
                  <a16:creationId xmlns:a16="http://schemas.microsoft.com/office/drawing/2014/main" id="{00000000-0008-0000-0300-00001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64</xdr:row>
          <xdr:rowOff>0</xdr:rowOff>
        </xdr:from>
        <xdr:to>
          <xdr:col>25</xdr:col>
          <xdr:colOff>121920</xdr:colOff>
          <xdr:row>65</xdr:row>
          <xdr:rowOff>0</xdr:rowOff>
        </xdr:to>
        <xdr:sp macro="" textlink="">
          <xdr:nvSpPr>
            <xdr:cNvPr id="77846" name="Option Button 22" hidden="1">
              <a:extLst>
                <a:ext uri="{63B3BB69-23CF-44E3-9099-C40C66FF867C}">
                  <a14:compatExt spid="_x0000_s77846"/>
                </a:ext>
                <a:ext uri="{FF2B5EF4-FFF2-40B4-BE49-F238E27FC236}">
                  <a16:creationId xmlns:a16="http://schemas.microsoft.com/office/drawing/2014/main" id="{00000000-0008-0000-0300-000016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64</xdr:row>
          <xdr:rowOff>0</xdr:rowOff>
        </xdr:from>
        <xdr:to>
          <xdr:col>30</xdr:col>
          <xdr:colOff>160020</xdr:colOff>
          <xdr:row>65</xdr:row>
          <xdr:rowOff>0</xdr:rowOff>
        </xdr:to>
        <xdr:sp macro="" textlink="">
          <xdr:nvSpPr>
            <xdr:cNvPr id="77847" name="Option Button 23" hidden="1">
              <a:extLst>
                <a:ext uri="{63B3BB69-23CF-44E3-9099-C40C66FF867C}">
                  <a14:compatExt spid="_x0000_s77847"/>
                </a:ext>
                <a:ext uri="{FF2B5EF4-FFF2-40B4-BE49-F238E27FC236}">
                  <a16:creationId xmlns:a16="http://schemas.microsoft.com/office/drawing/2014/main" id="{00000000-0008-0000-0300-000017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65</xdr:row>
          <xdr:rowOff>22860</xdr:rowOff>
        </xdr:from>
        <xdr:to>
          <xdr:col>19</xdr:col>
          <xdr:colOff>99060</xdr:colOff>
          <xdr:row>66</xdr:row>
          <xdr:rowOff>0</xdr:rowOff>
        </xdr:to>
        <xdr:sp macro="" textlink="">
          <xdr:nvSpPr>
            <xdr:cNvPr id="77848" name="Option Button 24" hidden="1">
              <a:extLst>
                <a:ext uri="{63B3BB69-23CF-44E3-9099-C40C66FF867C}">
                  <a14:compatExt spid="_x0000_s77848"/>
                </a:ext>
                <a:ext uri="{FF2B5EF4-FFF2-40B4-BE49-F238E27FC236}">
                  <a16:creationId xmlns:a16="http://schemas.microsoft.com/office/drawing/2014/main" id="{00000000-0008-0000-0300-000018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65</xdr:row>
          <xdr:rowOff>0</xdr:rowOff>
        </xdr:from>
        <xdr:to>
          <xdr:col>23</xdr:col>
          <xdr:colOff>152400</xdr:colOff>
          <xdr:row>65</xdr:row>
          <xdr:rowOff>213360</xdr:rowOff>
        </xdr:to>
        <xdr:sp macro="" textlink="">
          <xdr:nvSpPr>
            <xdr:cNvPr id="77849" name="Option Button 25" hidden="1">
              <a:extLst>
                <a:ext uri="{63B3BB69-23CF-44E3-9099-C40C66FF867C}">
                  <a14:compatExt spid="_x0000_s77849"/>
                </a:ext>
                <a:ext uri="{FF2B5EF4-FFF2-40B4-BE49-F238E27FC236}">
                  <a16:creationId xmlns:a16="http://schemas.microsoft.com/office/drawing/2014/main" id="{00000000-0008-0000-0300-000019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65</xdr:row>
          <xdr:rowOff>0</xdr:rowOff>
        </xdr:from>
        <xdr:to>
          <xdr:col>31</xdr:col>
          <xdr:colOff>0</xdr:colOff>
          <xdr:row>66</xdr:row>
          <xdr:rowOff>0</xdr:rowOff>
        </xdr:to>
        <xdr:sp macro="" textlink="">
          <xdr:nvSpPr>
            <xdr:cNvPr id="77850" name="Option Button 26" hidden="1">
              <a:extLst>
                <a:ext uri="{63B3BB69-23CF-44E3-9099-C40C66FF867C}">
                  <a14:compatExt spid="_x0000_s77850"/>
                </a:ext>
                <a:ext uri="{FF2B5EF4-FFF2-40B4-BE49-F238E27FC236}">
                  <a16:creationId xmlns:a16="http://schemas.microsoft.com/office/drawing/2014/main" id="{00000000-0008-0000-0300-00001A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77851" name="Group Box 27" hidden="1">
              <a:extLst>
                <a:ext uri="{63B3BB69-23CF-44E3-9099-C40C66FF867C}">
                  <a14:compatExt spid="_x0000_s77851"/>
                </a:ext>
                <a:ext uri="{FF2B5EF4-FFF2-40B4-BE49-F238E27FC236}">
                  <a16:creationId xmlns:a16="http://schemas.microsoft.com/office/drawing/2014/main" id="{00000000-0008-0000-0300-00001B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66</xdr:row>
          <xdr:rowOff>0</xdr:rowOff>
        </xdr:from>
        <xdr:to>
          <xdr:col>19</xdr:col>
          <xdr:colOff>30480</xdr:colOff>
          <xdr:row>67</xdr:row>
          <xdr:rowOff>0</xdr:rowOff>
        </xdr:to>
        <xdr:sp macro="" textlink="">
          <xdr:nvSpPr>
            <xdr:cNvPr id="77852" name="Option Button 28" hidden="1">
              <a:extLst>
                <a:ext uri="{63B3BB69-23CF-44E3-9099-C40C66FF867C}">
                  <a14:compatExt spid="_x0000_s77852"/>
                </a:ext>
                <a:ext uri="{FF2B5EF4-FFF2-40B4-BE49-F238E27FC236}">
                  <a16:creationId xmlns:a16="http://schemas.microsoft.com/office/drawing/2014/main" id="{00000000-0008-0000-0300-00001C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66</xdr:row>
          <xdr:rowOff>0</xdr:rowOff>
        </xdr:from>
        <xdr:to>
          <xdr:col>24</xdr:col>
          <xdr:colOff>0</xdr:colOff>
          <xdr:row>67</xdr:row>
          <xdr:rowOff>0</xdr:rowOff>
        </xdr:to>
        <xdr:sp macro="" textlink="">
          <xdr:nvSpPr>
            <xdr:cNvPr id="77853" name="Option Button 29" hidden="1">
              <a:extLst>
                <a:ext uri="{63B3BB69-23CF-44E3-9099-C40C66FF867C}">
                  <a14:compatExt spid="_x0000_s77853"/>
                </a:ext>
                <a:ext uri="{FF2B5EF4-FFF2-40B4-BE49-F238E27FC236}">
                  <a16:creationId xmlns:a16="http://schemas.microsoft.com/office/drawing/2014/main" id="{00000000-0008-0000-0300-00001D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66</xdr:row>
          <xdr:rowOff>0</xdr:rowOff>
        </xdr:from>
        <xdr:to>
          <xdr:col>30</xdr:col>
          <xdr:colOff>137160</xdr:colOff>
          <xdr:row>67</xdr:row>
          <xdr:rowOff>0</xdr:rowOff>
        </xdr:to>
        <xdr:sp macro="" textlink="">
          <xdr:nvSpPr>
            <xdr:cNvPr id="77854" name="Option Button 30" hidden="1">
              <a:extLst>
                <a:ext uri="{63B3BB69-23CF-44E3-9099-C40C66FF867C}">
                  <a14:compatExt spid="_x0000_s77854"/>
                </a:ext>
                <a:ext uri="{FF2B5EF4-FFF2-40B4-BE49-F238E27FC236}">
                  <a16:creationId xmlns:a16="http://schemas.microsoft.com/office/drawing/2014/main" id="{00000000-0008-0000-0300-00001E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62</xdr:row>
          <xdr:rowOff>7620</xdr:rowOff>
        </xdr:from>
        <xdr:to>
          <xdr:col>35</xdr:col>
          <xdr:colOff>144780</xdr:colOff>
          <xdr:row>62</xdr:row>
          <xdr:rowOff>220980</xdr:rowOff>
        </xdr:to>
        <xdr:sp macro="" textlink="">
          <xdr:nvSpPr>
            <xdr:cNvPr id="77857" name="Option Button 33" hidden="1">
              <a:extLst>
                <a:ext uri="{63B3BB69-23CF-44E3-9099-C40C66FF867C}">
                  <a14:compatExt spid="_x0000_s77857"/>
                </a:ext>
                <a:ext uri="{FF2B5EF4-FFF2-40B4-BE49-F238E27FC236}">
                  <a16:creationId xmlns:a16="http://schemas.microsoft.com/office/drawing/2014/main" id="{00000000-0008-0000-0300-000021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63</xdr:row>
          <xdr:rowOff>7620</xdr:rowOff>
        </xdr:from>
        <xdr:to>
          <xdr:col>35</xdr:col>
          <xdr:colOff>0</xdr:colOff>
          <xdr:row>63</xdr:row>
          <xdr:rowOff>220980</xdr:rowOff>
        </xdr:to>
        <xdr:sp macro="" textlink="">
          <xdr:nvSpPr>
            <xdr:cNvPr id="77858" name="Option Button 34" hidden="1">
              <a:extLst>
                <a:ext uri="{63B3BB69-23CF-44E3-9099-C40C66FF867C}">
                  <a14:compatExt spid="_x0000_s77858"/>
                </a:ext>
                <a:ext uri="{FF2B5EF4-FFF2-40B4-BE49-F238E27FC236}">
                  <a16:creationId xmlns:a16="http://schemas.microsoft.com/office/drawing/2014/main" id="{00000000-0008-0000-0300-000022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64</xdr:row>
          <xdr:rowOff>7620</xdr:rowOff>
        </xdr:from>
        <xdr:to>
          <xdr:col>35</xdr:col>
          <xdr:colOff>106680</xdr:colOff>
          <xdr:row>64</xdr:row>
          <xdr:rowOff>220980</xdr:rowOff>
        </xdr:to>
        <xdr:sp macro="" textlink="">
          <xdr:nvSpPr>
            <xdr:cNvPr id="77859" name="Option Button 35" hidden="1">
              <a:extLst>
                <a:ext uri="{63B3BB69-23CF-44E3-9099-C40C66FF867C}">
                  <a14:compatExt spid="_x0000_s77859"/>
                </a:ext>
                <a:ext uri="{FF2B5EF4-FFF2-40B4-BE49-F238E27FC236}">
                  <a16:creationId xmlns:a16="http://schemas.microsoft.com/office/drawing/2014/main" id="{00000000-0008-0000-0300-00002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65</xdr:row>
          <xdr:rowOff>22860</xdr:rowOff>
        </xdr:from>
        <xdr:to>
          <xdr:col>35</xdr:col>
          <xdr:colOff>7620</xdr:colOff>
          <xdr:row>66</xdr:row>
          <xdr:rowOff>0</xdr:rowOff>
        </xdr:to>
        <xdr:sp macro="" textlink="">
          <xdr:nvSpPr>
            <xdr:cNvPr id="77860" name="Option Button 36" hidden="1">
              <a:extLst>
                <a:ext uri="{63B3BB69-23CF-44E3-9099-C40C66FF867C}">
                  <a14:compatExt spid="_x0000_s77860"/>
                </a:ext>
                <a:ext uri="{FF2B5EF4-FFF2-40B4-BE49-F238E27FC236}">
                  <a16:creationId xmlns:a16="http://schemas.microsoft.com/office/drawing/2014/main" id="{00000000-0008-0000-0300-00002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66</xdr:row>
          <xdr:rowOff>7620</xdr:rowOff>
        </xdr:from>
        <xdr:to>
          <xdr:col>35</xdr:col>
          <xdr:colOff>7620</xdr:colOff>
          <xdr:row>66</xdr:row>
          <xdr:rowOff>220980</xdr:rowOff>
        </xdr:to>
        <xdr:sp macro="" textlink="">
          <xdr:nvSpPr>
            <xdr:cNvPr id="77861" name="Option Button 37" hidden="1">
              <a:extLst>
                <a:ext uri="{63B3BB69-23CF-44E3-9099-C40C66FF867C}">
                  <a14:compatExt spid="_x0000_s77861"/>
                </a:ext>
                <a:ext uri="{FF2B5EF4-FFF2-40B4-BE49-F238E27FC236}">
                  <a16:creationId xmlns:a16="http://schemas.microsoft.com/office/drawing/2014/main" id="{00000000-0008-0000-0300-00002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xdr:colOff>
          <xdr:row>7</xdr:row>
          <xdr:rowOff>7620</xdr:rowOff>
        </xdr:from>
        <xdr:to>
          <xdr:col>18</xdr:col>
          <xdr:colOff>68580</xdr:colOff>
          <xdr:row>8</xdr:row>
          <xdr:rowOff>15240</xdr:rowOff>
        </xdr:to>
        <xdr:sp macro="" textlink="">
          <xdr:nvSpPr>
            <xdr:cNvPr id="77864" name="Check Box 40" hidden="1">
              <a:extLst>
                <a:ext uri="{63B3BB69-23CF-44E3-9099-C40C66FF867C}">
                  <a14:compatExt spid="_x0000_s77864"/>
                </a:ext>
                <a:ext uri="{FF2B5EF4-FFF2-40B4-BE49-F238E27FC236}">
                  <a16:creationId xmlns:a16="http://schemas.microsoft.com/office/drawing/2014/main" id="{00000000-0008-0000-0300-000028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51" name="Line 1">
          <a:extLst>
            <a:ext uri="{FF2B5EF4-FFF2-40B4-BE49-F238E27FC236}">
              <a16:creationId xmlns:a16="http://schemas.microsoft.com/office/drawing/2014/main" id="{00000000-0008-0000-0900-000003080000}"/>
            </a:ext>
          </a:extLst>
        </xdr:cNvPr>
        <xdr:cNvSpPr>
          <a:spLocks noChangeShapeType="1"/>
        </xdr:cNvSpPr>
      </xdr:nvSpPr>
      <xdr:spPr bwMode="auto">
        <a:xfrm>
          <a:off x="9525" y="1219200"/>
          <a:ext cx="1876425" cy="41910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447675</xdr:colOff>
      <xdr:row>0</xdr:row>
      <xdr:rowOff>0</xdr:rowOff>
    </xdr:from>
    <xdr:to>
      <xdr:col>6</xdr:col>
      <xdr:colOff>304800</xdr:colOff>
      <xdr:row>6</xdr:row>
      <xdr:rowOff>95250</xdr:rowOff>
    </xdr:to>
    <xdr:sp macro="" textlink="">
      <xdr:nvSpPr>
        <xdr:cNvPr id="17412" name="AutoShape 1">
          <a:extLst>
            <a:ext uri="{FF2B5EF4-FFF2-40B4-BE49-F238E27FC236}">
              <a16:creationId xmlns:a16="http://schemas.microsoft.com/office/drawing/2014/main" id="{00000000-0008-0000-0B00-000004440000}"/>
            </a:ext>
          </a:extLst>
        </xdr:cNvPr>
        <xdr:cNvSpPr>
          <a:spLocks noChangeArrowheads="1"/>
        </xdr:cNvSpPr>
      </xdr:nvSpPr>
      <xdr:spPr bwMode="auto">
        <a:xfrm>
          <a:off x="2409825" y="0"/>
          <a:ext cx="2600325" cy="2085975"/>
        </a:xfrm>
        <a:prstGeom prst="bracketPair">
          <a:avLst>
            <a:gd name="adj" fmla="val 7306"/>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2000-000002000000}"/>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20</xdr:col>
      <xdr:colOff>1270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DCBBD159-B47F-4FA2-8652-98EACD86C8C7}"/>
            </a:ext>
          </a:extLst>
        </xdr:cNvPr>
        <xdr:cNvSpPr/>
      </xdr:nvSpPr>
      <xdr:spPr bwMode="auto">
        <a:xfrm>
          <a:off x="5730240" y="5105400"/>
          <a:ext cx="26162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CC89C3C8-5888-4F55-A20D-BC59BE7BBACF}"/>
            </a:ext>
          </a:extLst>
        </xdr:cNvPr>
        <xdr:cNvSpPr/>
      </xdr:nvSpPr>
      <xdr:spPr bwMode="auto">
        <a:xfrm>
          <a:off x="5730240" y="5295900"/>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kfs01\&#12480;&#12454;&#12531;&#12525;&#12540;&#12489;\&#27161;&#28310;&#27096;&#24335;&#65300;&#65288;&#21220;&#21209;&#20307;&#21046;&#19968;&#35239;&#34920;&#65289;.xlsx" TargetMode="External"/><Relationship Id="rId1" Type="http://schemas.openxmlformats.org/officeDocument/2006/relationships/externalLinkPath" Target="file:///\\kfs01\&#12480;&#12454;&#12531;&#12525;&#12540;&#12489;\&#27161;&#28310;&#27096;&#24335;&#65300;&#65288;&#21220;&#21209;&#20307;&#21046;&#19968;&#35239;&#34920;&#65289;.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fs01\&#12480;&#12454;&#12531;&#12525;&#12540;&#12489;\001471581.xlsx" TargetMode="External"/><Relationship Id="rId1" Type="http://schemas.openxmlformats.org/officeDocument/2006/relationships/externalLinkPath" Target="file:///\\kfs01\&#12480;&#12454;&#12531;&#12525;&#12540;&#12489;\001471581.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mhlwlan.sharepoint.com/sites/12203000/WorkingDocLib/&#26087;&#20316;&#26989;&#25991;&#26360;&#38936;&#22495;&#12363;&#12425;&#12398;&#31227;&#34892;&#12501;&#12457;&#12523;&#12480;/&#38556;&#23475;&#31119;&#31049;&#35506;/03%20&#20225;&#30011;&#27861;&#20196;&#20418;/R7&#24180;&#24230;/01_&#27861;&#20196;&#25913;&#27491;&#31561;/10_DBS/&#27096;&#24335;&#21578;&#31034;/1128_&#36890;&#30693;&#25913;&#27491;/&#36890;&#30693;&#20316;&#25104;/&#9313;&#21220;&#21209;&#24418;&#24907;&#19968;&#35239;&#34920;&#65291;&#33258;&#27835;&#20307;&#12372;&#24847;&#35211;.xlsx" TargetMode="External"/><Relationship Id="rId1" Type="http://schemas.openxmlformats.org/officeDocument/2006/relationships/externalLinkPath" Target="file:///\\kfs01\&#12480;&#12454;&#12531;&#12525;&#12540;&#12489;\&#9313;&#21220;&#21209;&#24418;&#24907;&#19968;&#35239;&#34920;&#65291;&#33258;&#27835;&#20307;&#12372;&#24847;&#35211;.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mhlwlan-my.sharepoint.com/personal/amsid_lansys_mhlw_go_jp/Documents/PassageDrive/PCfolder/Downloads/001471581%20(6).xlsx" TargetMode="External"/><Relationship Id="rId1" Type="http://schemas.openxmlformats.org/officeDocument/2006/relationships/externalLinkPath" Target="file:///\\kfs01\&#12480;&#12454;&#12531;&#12525;&#12540;&#12489;\personal\amsid_lansys_mhlw_go_jp\Documents\PassageDrive\PCfolder\Downloads\001471581%2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38">
          <cell r="AS238">
            <v>1</v>
          </cell>
          <cell r="AT238"/>
          <cell r="AU238"/>
          <cell r="AV238" t="str">
            <v>0</v>
          </cell>
          <cell r="AW238">
            <v>1</v>
          </cell>
        </row>
        <row r="239">
          <cell r="AS239">
            <v>2</v>
          </cell>
          <cell r="AT239" t="str">
            <v>児童デイサービス(Ⅰ)</v>
          </cell>
          <cell r="AU239"/>
          <cell r="AV239" t="str">
            <v>1</v>
          </cell>
          <cell r="AW239">
            <v>2</v>
          </cell>
        </row>
        <row r="240">
          <cell r="AS240">
            <v>3</v>
          </cell>
          <cell r="AT240" t="str">
            <v>児童デイサービス(Ⅱ)</v>
          </cell>
          <cell r="AU240"/>
          <cell r="AV240" t="str">
            <v>2</v>
          </cell>
          <cell r="AW240">
            <v>3</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02">
          <cell r="AT302"/>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cell r="K15" t="str">
            <v>生活支援員</v>
          </cell>
          <cell r="L15"/>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cell r="K28" t="str">
            <v>その他職員</v>
          </cell>
        </row>
        <row r="29">
          <cell r="A29" t="str">
            <v>保育所等訪問支援</v>
          </cell>
          <cell r="B29" t="str">
            <v>管理者</v>
          </cell>
          <cell r="C29" t="str">
            <v>児童発達支援管理責任者</v>
          </cell>
          <cell r="D29" t="str">
            <v>訪問支援員</v>
          </cell>
          <cell r="E29"/>
          <cell r="F29"/>
          <cell r="G29"/>
          <cell r="H29"/>
          <cell r="I29"/>
          <cell r="J29"/>
          <cell r="K29"/>
        </row>
        <row r="30">
          <cell r="A30" t="str">
            <v>居宅訪問型児童発達支援</v>
          </cell>
          <cell r="B30" t="str">
            <v>管理者</v>
          </cell>
          <cell r="C30" t="str">
            <v>児童発達支援管理責任者</v>
          </cell>
          <cell r="D30" t="str">
            <v>訪問支援員</v>
          </cell>
          <cell r="E30"/>
          <cell r="F30"/>
          <cell r="G30"/>
          <cell r="H30"/>
          <cell r="I30"/>
          <cell r="J30"/>
          <cell r="K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cell r="K31"/>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cell r="E29"/>
          <cell r="F29"/>
          <cell r="G29"/>
          <cell r="H29"/>
          <cell r="I29"/>
          <cell r="J29"/>
        </row>
        <row r="30">
          <cell r="A30" t="str">
            <v>居宅訪問型児童発達支援</v>
          </cell>
          <cell r="B30" t="str">
            <v>管理者</v>
          </cell>
          <cell r="C30" t="str">
            <v>児童発達支援管理責任者</v>
          </cell>
          <cell r="D30" t="str">
            <v>訪問支援員</v>
          </cell>
          <cell r="E30"/>
          <cell r="F30"/>
          <cell r="G30"/>
          <cell r="H30"/>
          <cell r="I30"/>
          <cell r="J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cell r="E29"/>
          <cell r="F29"/>
          <cell r="G29"/>
          <cell r="H29"/>
          <cell r="I29"/>
          <cell r="J29"/>
        </row>
        <row r="30">
          <cell r="A30" t="str">
            <v>居宅訪問型児童発達支援</v>
          </cell>
          <cell r="B30" t="str">
            <v>管理者</v>
          </cell>
          <cell r="C30" t="str">
            <v>児童発達支援管理責任者</v>
          </cell>
          <cell r="D30" t="str">
            <v>訪問支援員</v>
          </cell>
          <cell r="E30"/>
          <cell r="F30"/>
          <cell r="G30"/>
          <cell r="H30"/>
          <cell r="I30"/>
          <cell r="J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cell r="D11" t="str">
            <v>従業者</v>
          </cell>
        </row>
        <row r="12">
          <cell r="A12" t="str">
            <v>共同生活援助・介護サービス包括型</v>
          </cell>
          <cell r="B12" t="str">
            <v>管理者</v>
          </cell>
          <cell r="C12" t="str">
            <v>サービス管理責任者</v>
          </cell>
          <cell r="D12" t="str">
            <v>世話人</v>
          </cell>
          <cell r="E12" t="str">
            <v>生活支援員</v>
          </cell>
        </row>
        <row r="13">
          <cell r="A13" t="str">
            <v>共同生活援助・外部サービス利用型</v>
          </cell>
          <cell r="B13" t="str">
            <v>管理者</v>
          </cell>
          <cell r="C13" t="str">
            <v>サービス管理責任者</v>
          </cell>
          <cell r="D13" t="str">
            <v>世話人</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row>
        <row r="18">
          <cell r="A18" t="str">
            <v>就労選択支援</v>
          </cell>
          <cell r="B18" t="str">
            <v>管理者</v>
          </cell>
          <cell r="C18" t="str">
            <v>就労選択支援員</v>
          </cell>
        </row>
        <row r="19">
          <cell r="A19" t="str">
            <v>就労移行支援</v>
          </cell>
          <cell r="B19" t="str">
            <v>管理者</v>
          </cell>
          <cell r="C19" t="str">
            <v>サービス管理責任者</v>
          </cell>
          <cell r="D19" t="str">
            <v>就労支援員</v>
          </cell>
          <cell r="E19" t="str">
            <v>職業指導員</v>
          </cell>
          <cell r="F19" t="str">
            <v>生活支援員</v>
          </cell>
        </row>
        <row r="20">
          <cell r="A20" t="str">
            <v>認定指定就労移行支援</v>
          </cell>
          <cell r="B20" t="str">
            <v>管理者</v>
          </cell>
          <cell r="C20" t="str">
            <v>サービス管理責任者</v>
          </cell>
          <cell r="D20" t="str">
            <v>職業指導員</v>
          </cell>
          <cell r="E20" t="str">
            <v>生活支援員</v>
          </cell>
        </row>
        <row r="21">
          <cell r="A21" t="str">
            <v>就労継続支援Ａ型・Ｂ型</v>
          </cell>
          <cell r="B21" t="str">
            <v>管理者</v>
          </cell>
          <cell r="C21" t="str">
            <v>サービス管理責任者</v>
          </cell>
          <cell r="D21" t="str">
            <v>職業指導員</v>
          </cell>
          <cell r="E21" t="str">
            <v>生活支援員</v>
          </cell>
        </row>
        <row r="22">
          <cell r="A22" t="str">
            <v>一般相談支援事業</v>
          </cell>
          <cell r="B22" t="str">
            <v>管理者</v>
          </cell>
          <cell r="C22" t="str">
            <v>従業者</v>
          </cell>
        </row>
        <row r="23">
          <cell r="A23" t="str">
            <v>就労定着支援</v>
          </cell>
          <cell r="B23" t="str">
            <v>管理者</v>
          </cell>
          <cell r="C23" t="str">
            <v>サービス管理責任者</v>
          </cell>
          <cell r="D23" t="str">
            <v>就労定着支援員</v>
          </cell>
        </row>
        <row r="24">
          <cell r="A24" t="str">
            <v>自立生活援助</v>
          </cell>
          <cell r="B24" t="str">
            <v>管理者</v>
          </cell>
          <cell r="C24" t="str">
            <v>サービス管理責任者</v>
          </cell>
          <cell r="D24" t="str">
            <v>地域生活支援員</v>
          </cell>
        </row>
        <row r="25">
          <cell r="A25" t="str">
            <v>特定相談支援・障害児相談支援</v>
          </cell>
          <cell r="B25" t="str">
            <v>管理者</v>
          </cell>
          <cell r="C25" t="str">
            <v>相談支援専門員</v>
          </cell>
          <cell r="D25" t="str">
            <v>相談支援員</v>
          </cell>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row>
        <row r="30">
          <cell r="A30" t="str">
            <v>居宅訪問型児童発達支援</v>
          </cell>
          <cell r="B30" t="str">
            <v>管理者</v>
          </cell>
          <cell r="C30" t="str">
            <v>児童発達支援管理責任者</v>
          </cell>
          <cell r="D30" t="str">
            <v>訪問支援員</v>
          </cell>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7" Type="http://schemas.openxmlformats.org/officeDocument/2006/relationships/ctrlProp" Target="../ctrlProps/ctrlProp9.x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2" Type="http://schemas.openxmlformats.org/officeDocument/2006/relationships/drawing" Target="../drawings/drawing2.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1" Type="http://schemas.openxmlformats.org/officeDocument/2006/relationships/printerSettings" Target="../printerSettings/printerSettings4.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8" Type="http://schemas.openxmlformats.org/officeDocument/2006/relationships/ctrlProp" Target="../ctrlProps/ctrlProp10.xml"/><Relationship Id="rId3"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27"/>
  <sheetViews>
    <sheetView tabSelected="1" view="pageBreakPreview" topLeftCell="A32" zoomScale="70" zoomScaleNormal="85" zoomScaleSheetLayoutView="70" workbookViewId="0">
      <selection activeCell="A75" sqref="A75:C81"/>
    </sheetView>
  </sheetViews>
  <sheetFormatPr defaultColWidth="9" defaultRowHeight="14.4"/>
  <cols>
    <col min="1" max="3" width="8.77734375" style="221" customWidth="1"/>
    <col min="4" max="4" width="19.77734375" style="221" customWidth="1"/>
    <col min="5" max="5" width="18.77734375" style="221" customWidth="1"/>
    <col min="6" max="7" width="12.77734375" style="221" customWidth="1"/>
    <col min="8" max="8" width="14.44140625" style="221" customWidth="1"/>
    <col min="9" max="9" width="12.77734375" style="221" customWidth="1"/>
    <col min="10" max="10" width="17" style="221" customWidth="1"/>
    <col min="11" max="11" width="10.109375" style="221" customWidth="1"/>
    <col min="12" max="16384" width="9" style="221"/>
  </cols>
  <sheetData>
    <row r="1" spans="1:11" ht="36" customHeight="1">
      <c r="A1" s="560" t="s">
        <v>257</v>
      </c>
      <c r="B1" s="560"/>
      <c r="C1" s="560"/>
      <c r="D1" s="560"/>
      <c r="E1" s="560"/>
      <c r="F1" s="560"/>
      <c r="G1" s="560"/>
      <c r="H1" s="560"/>
      <c r="I1" s="560"/>
      <c r="J1" s="560"/>
      <c r="K1" s="561"/>
    </row>
    <row r="2" spans="1:11" ht="15" customHeight="1">
      <c r="A2" s="562" t="s">
        <v>591</v>
      </c>
      <c r="B2" s="563"/>
      <c r="C2" s="563"/>
      <c r="D2" s="563"/>
      <c r="E2" s="563"/>
      <c r="F2" s="563"/>
      <c r="G2" s="563"/>
      <c r="H2" s="563"/>
      <c r="I2" s="563"/>
      <c r="J2" s="563"/>
      <c r="K2" s="563"/>
    </row>
    <row r="3" spans="1:11" ht="15" customHeight="1" thickBot="1">
      <c r="A3" s="222"/>
      <c r="B3" s="223"/>
      <c r="C3" s="223"/>
      <c r="D3" s="223"/>
      <c r="E3" s="223"/>
      <c r="F3" s="223"/>
      <c r="G3" s="223"/>
      <c r="H3" s="223"/>
      <c r="I3" s="223"/>
      <c r="J3" s="223"/>
      <c r="K3" s="223"/>
    </row>
    <row r="4" spans="1:11" ht="36" customHeight="1" thickTop="1" thickBot="1">
      <c r="A4" s="564" t="s">
        <v>258</v>
      </c>
      <c r="B4" s="565"/>
      <c r="C4" s="566"/>
      <c r="D4" s="567"/>
      <c r="E4" s="565" t="s">
        <v>259</v>
      </c>
      <c r="F4" s="565"/>
      <c r="G4" s="566" t="s">
        <v>530</v>
      </c>
      <c r="H4" s="567"/>
      <c r="I4" s="232" t="s">
        <v>260</v>
      </c>
      <c r="J4" s="568"/>
      <c r="K4" s="569"/>
    </row>
    <row r="5" spans="1:11" ht="33.75" customHeight="1" thickTop="1" thickBot="1">
      <c r="A5" s="261"/>
      <c r="B5" s="261"/>
      <c r="C5" s="224"/>
      <c r="D5" s="224"/>
      <c r="E5" s="261"/>
      <c r="F5" s="261"/>
      <c r="G5" s="261"/>
      <c r="H5" s="261"/>
      <c r="I5" s="261"/>
      <c r="J5" s="570"/>
      <c r="K5" s="570"/>
    </row>
    <row r="6" spans="1:11" ht="42" customHeight="1">
      <c r="A6" s="571" t="s">
        <v>261</v>
      </c>
      <c r="B6" s="572"/>
      <c r="C6" s="572"/>
      <c r="D6" s="279" t="s">
        <v>262</v>
      </c>
      <c r="E6" s="279" t="s">
        <v>263</v>
      </c>
      <c r="F6" s="572" t="s">
        <v>264</v>
      </c>
      <c r="G6" s="572"/>
      <c r="H6" s="572"/>
      <c r="I6" s="572"/>
      <c r="J6" s="572"/>
      <c r="K6" s="280" t="s">
        <v>265</v>
      </c>
    </row>
    <row r="7" spans="1:11" ht="64.5" customHeight="1">
      <c r="A7" s="548" t="s">
        <v>496</v>
      </c>
      <c r="B7" s="549"/>
      <c r="C7" s="550"/>
      <c r="D7" s="557" t="s">
        <v>497</v>
      </c>
      <c r="E7" s="226" t="s">
        <v>501</v>
      </c>
      <c r="F7" s="573" t="s">
        <v>531</v>
      </c>
      <c r="G7" s="710"/>
      <c r="H7" s="710"/>
      <c r="I7" s="710"/>
      <c r="J7" s="711"/>
      <c r="K7" s="225"/>
    </row>
    <row r="8" spans="1:11" ht="158.25" customHeight="1">
      <c r="A8" s="551"/>
      <c r="B8" s="552"/>
      <c r="C8" s="553"/>
      <c r="D8" s="558"/>
      <c r="E8" s="226" t="s">
        <v>495</v>
      </c>
      <c r="F8" s="586" t="s">
        <v>499</v>
      </c>
      <c r="G8" s="586"/>
      <c r="H8" s="586"/>
      <c r="I8" s="586"/>
      <c r="J8" s="586"/>
      <c r="K8" s="225"/>
    </row>
    <row r="9" spans="1:11" ht="120" customHeight="1">
      <c r="A9" s="554"/>
      <c r="B9" s="555"/>
      <c r="C9" s="556"/>
      <c r="D9" s="559"/>
      <c r="E9" s="226" t="s">
        <v>498</v>
      </c>
      <c r="F9" s="586" t="s">
        <v>500</v>
      </c>
      <c r="G9" s="629"/>
      <c r="H9" s="629"/>
      <c r="I9" s="629"/>
      <c r="J9" s="629"/>
      <c r="K9" s="225"/>
    </row>
    <row r="10" spans="1:11" ht="96" customHeight="1">
      <c r="A10" s="576" t="s">
        <v>266</v>
      </c>
      <c r="B10" s="577"/>
      <c r="C10" s="578"/>
      <c r="D10" s="582" t="s">
        <v>1098</v>
      </c>
      <c r="E10" s="641"/>
      <c r="F10" s="573" t="s">
        <v>1099</v>
      </c>
      <c r="G10" s="574"/>
      <c r="H10" s="574"/>
      <c r="I10" s="574"/>
      <c r="J10" s="575"/>
      <c r="K10" s="225"/>
    </row>
    <row r="11" spans="1:11" ht="68.25" customHeight="1">
      <c r="A11" s="579"/>
      <c r="B11" s="580"/>
      <c r="C11" s="581"/>
      <c r="D11" s="582"/>
      <c r="E11" s="583"/>
      <c r="F11" s="629" t="s">
        <v>267</v>
      </c>
      <c r="G11" s="629"/>
      <c r="H11" s="629"/>
      <c r="I11" s="629"/>
      <c r="J11" s="629"/>
      <c r="K11" s="225"/>
    </row>
    <row r="12" spans="1:11" ht="72.599999999999994" customHeight="1">
      <c r="A12" s="579"/>
      <c r="B12" s="580"/>
      <c r="C12" s="581"/>
      <c r="D12" s="226" t="s">
        <v>268</v>
      </c>
      <c r="E12" s="226" t="s">
        <v>269</v>
      </c>
      <c r="F12" s="586" t="s">
        <v>414</v>
      </c>
      <c r="G12" s="586"/>
      <c r="H12" s="586"/>
      <c r="I12" s="586"/>
      <c r="J12" s="586"/>
      <c r="K12" s="227"/>
    </row>
    <row r="13" spans="1:11" ht="64.5" customHeight="1">
      <c r="A13" s="579"/>
      <c r="B13" s="580"/>
      <c r="C13" s="581"/>
      <c r="D13" s="557" t="s">
        <v>270</v>
      </c>
      <c r="E13" s="226" t="s">
        <v>271</v>
      </c>
      <c r="F13" s="586" t="s">
        <v>415</v>
      </c>
      <c r="G13" s="586"/>
      <c r="H13" s="586"/>
      <c r="I13" s="586"/>
      <c r="J13" s="586"/>
      <c r="K13" s="225"/>
    </row>
    <row r="14" spans="1:11" ht="60" customHeight="1">
      <c r="A14" s="579"/>
      <c r="B14" s="587"/>
      <c r="C14" s="581"/>
      <c r="D14" s="608"/>
      <c r="E14" s="226" t="s">
        <v>272</v>
      </c>
      <c r="F14" s="586" t="s">
        <v>273</v>
      </c>
      <c r="G14" s="629"/>
      <c r="H14" s="629"/>
      <c r="I14" s="629"/>
      <c r="J14" s="629"/>
      <c r="K14" s="225"/>
    </row>
    <row r="15" spans="1:11" ht="68.400000000000006" customHeight="1">
      <c r="A15" s="588"/>
      <c r="B15" s="589"/>
      <c r="C15" s="590"/>
      <c r="D15" s="656" t="s">
        <v>999</v>
      </c>
      <c r="E15" s="657"/>
      <c r="F15" s="658" t="s">
        <v>1000</v>
      </c>
      <c r="G15" s="712"/>
      <c r="H15" s="712"/>
      <c r="I15" s="712"/>
      <c r="J15" s="712"/>
      <c r="K15" s="225"/>
    </row>
    <row r="16" spans="1:11" ht="62.25" customHeight="1">
      <c r="A16" s="576" t="s">
        <v>279</v>
      </c>
      <c r="B16" s="577"/>
      <c r="C16" s="578"/>
      <c r="D16" s="582" t="s">
        <v>502</v>
      </c>
      <c r="E16" s="583"/>
      <c r="F16" s="586" t="s">
        <v>503</v>
      </c>
      <c r="G16" s="586"/>
      <c r="H16" s="586"/>
      <c r="I16" s="586"/>
      <c r="J16" s="586"/>
      <c r="K16" s="225"/>
    </row>
    <row r="17" spans="1:11" ht="54" customHeight="1">
      <c r="A17" s="579"/>
      <c r="B17" s="580"/>
      <c r="C17" s="581"/>
      <c r="D17" s="557" t="s">
        <v>1100</v>
      </c>
      <c r="E17" s="226" t="s">
        <v>282</v>
      </c>
      <c r="F17" s="609" t="s">
        <v>1001</v>
      </c>
      <c r="G17" s="609"/>
      <c r="H17" s="609"/>
      <c r="I17" s="609"/>
      <c r="J17" s="609"/>
      <c r="K17" s="225"/>
    </row>
    <row r="18" spans="1:11" ht="54" customHeight="1">
      <c r="A18" s="579"/>
      <c r="B18" s="580"/>
      <c r="C18" s="581"/>
      <c r="D18" s="607"/>
      <c r="E18" s="226" t="s">
        <v>283</v>
      </c>
      <c r="F18" s="609" t="s">
        <v>1002</v>
      </c>
      <c r="G18" s="609"/>
      <c r="H18" s="609"/>
      <c r="I18" s="609"/>
      <c r="J18" s="609"/>
      <c r="K18" s="225"/>
    </row>
    <row r="19" spans="1:11" ht="54" customHeight="1">
      <c r="A19" s="579"/>
      <c r="B19" s="580"/>
      <c r="C19" s="581"/>
      <c r="D19" s="607"/>
      <c r="E19" s="610" t="s">
        <v>1003</v>
      </c>
      <c r="F19" s="609" t="s">
        <v>284</v>
      </c>
      <c r="G19" s="609"/>
      <c r="H19" s="609"/>
      <c r="I19" s="609"/>
      <c r="J19" s="609"/>
      <c r="K19" s="501"/>
    </row>
    <row r="20" spans="1:11" ht="54" customHeight="1">
      <c r="A20" s="579"/>
      <c r="B20" s="580"/>
      <c r="C20" s="581"/>
      <c r="D20" s="607"/>
      <c r="E20" s="611"/>
      <c r="F20" s="602" t="s">
        <v>285</v>
      </c>
      <c r="G20" s="603"/>
      <c r="H20" s="603"/>
      <c r="I20" s="603"/>
      <c r="J20" s="604"/>
      <c r="K20" s="501"/>
    </row>
    <row r="21" spans="1:11" ht="72.75" customHeight="1">
      <c r="A21" s="579"/>
      <c r="B21" s="580"/>
      <c r="C21" s="581"/>
      <c r="D21" s="607"/>
      <c r="E21" s="226" t="s">
        <v>286</v>
      </c>
      <c r="F21" s="586" t="s">
        <v>1101</v>
      </c>
      <c r="G21" s="586"/>
      <c r="H21" s="586"/>
      <c r="I21" s="586"/>
      <c r="J21" s="586"/>
      <c r="K21" s="225"/>
    </row>
    <row r="22" spans="1:11" ht="57.75" customHeight="1">
      <c r="A22" s="579"/>
      <c r="B22" s="580"/>
      <c r="C22" s="581"/>
      <c r="D22" s="608"/>
      <c r="E22" s="226" t="s">
        <v>416</v>
      </c>
      <c r="F22" s="586" t="s">
        <v>977</v>
      </c>
      <c r="G22" s="586"/>
      <c r="H22" s="586"/>
      <c r="I22" s="586"/>
      <c r="J22" s="586"/>
      <c r="K22" s="225"/>
    </row>
    <row r="23" spans="1:11" ht="54" customHeight="1">
      <c r="A23" s="591" t="s">
        <v>1103</v>
      </c>
      <c r="B23" s="592"/>
      <c r="C23" s="593"/>
      <c r="D23" s="600" t="s">
        <v>287</v>
      </c>
      <c r="E23" s="601"/>
      <c r="F23" s="602" t="s">
        <v>288</v>
      </c>
      <c r="G23" s="603"/>
      <c r="H23" s="603"/>
      <c r="I23" s="603"/>
      <c r="J23" s="604"/>
      <c r="K23" s="501"/>
    </row>
    <row r="24" spans="1:11" ht="54" customHeight="1">
      <c r="A24" s="594"/>
      <c r="B24" s="595"/>
      <c r="C24" s="596"/>
      <c r="D24" s="600" t="s">
        <v>289</v>
      </c>
      <c r="E24" s="601"/>
      <c r="F24" s="602" t="s">
        <v>290</v>
      </c>
      <c r="G24" s="605"/>
      <c r="H24" s="605"/>
      <c r="I24" s="605"/>
      <c r="J24" s="606"/>
      <c r="K24" s="501"/>
    </row>
    <row r="25" spans="1:11" ht="54" customHeight="1">
      <c r="A25" s="594"/>
      <c r="B25" s="595"/>
      <c r="C25" s="596"/>
      <c r="D25" s="600" t="s">
        <v>291</v>
      </c>
      <c r="E25" s="601"/>
      <c r="F25" s="602" t="s">
        <v>292</v>
      </c>
      <c r="G25" s="605"/>
      <c r="H25" s="605"/>
      <c r="I25" s="605"/>
      <c r="J25" s="606"/>
      <c r="K25" s="501"/>
    </row>
    <row r="26" spans="1:11" ht="54" customHeight="1">
      <c r="A26" s="597"/>
      <c r="B26" s="598"/>
      <c r="C26" s="599"/>
      <c r="D26" s="600" t="s">
        <v>280</v>
      </c>
      <c r="E26" s="601"/>
      <c r="F26" s="602" t="s">
        <v>293</v>
      </c>
      <c r="G26" s="605"/>
      <c r="H26" s="605"/>
      <c r="I26" s="605"/>
      <c r="J26" s="606"/>
      <c r="K26" s="501"/>
    </row>
    <row r="27" spans="1:11" ht="54" customHeight="1">
      <c r="A27" s="591" t="s">
        <v>1102</v>
      </c>
      <c r="B27" s="620"/>
      <c r="C27" s="621"/>
      <c r="D27" s="622" t="s">
        <v>281</v>
      </c>
      <c r="E27" s="593"/>
      <c r="F27" s="602" t="s">
        <v>294</v>
      </c>
      <c r="G27" s="605"/>
      <c r="H27" s="605"/>
      <c r="I27" s="605"/>
      <c r="J27" s="606"/>
      <c r="K27" s="501"/>
    </row>
    <row r="28" spans="1:11" ht="63" customHeight="1">
      <c r="A28" s="597"/>
      <c r="B28" s="598"/>
      <c r="C28" s="599"/>
      <c r="D28" s="623"/>
      <c r="E28" s="599"/>
      <c r="F28" s="602" t="s">
        <v>295</v>
      </c>
      <c r="G28" s="605"/>
      <c r="H28" s="605"/>
      <c r="I28" s="605"/>
      <c r="J28" s="606"/>
      <c r="K28" s="501"/>
    </row>
    <row r="29" spans="1:11" ht="54" customHeight="1">
      <c r="A29" s="576" t="s">
        <v>274</v>
      </c>
      <c r="B29" s="577"/>
      <c r="C29" s="578"/>
      <c r="D29" s="582" t="s">
        <v>275</v>
      </c>
      <c r="E29" s="583"/>
      <c r="F29" s="573" t="s">
        <v>276</v>
      </c>
      <c r="G29" s="584"/>
      <c r="H29" s="584"/>
      <c r="I29" s="584"/>
      <c r="J29" s="585"/>
      <c r="K29" s="225"/>
    </row>
    <row r="30" spans="1:11" ht="75" customHeight="1">
      <c r="A30" s="579"/>
      <c r="B30" s="580"/>
      <c r="C30" s="581"/>
      <c r="D30" s="582" t="s">
        <v>277</v>
      </c>
      <c r="E30" s="583"/>
      <c r="F30" s="586" t="s">
        <v>278</v>
      </c>
      <c r="G30" s="586"/>
      <c r="H30" s="586"/>
      <c r="I30" s="586"/>
      <c r="J30" s="586"/>
      <c r="K30" s="225"/>
    </row>
    <row r="31" spans="1:11" ht="54" customHeight="1">
      <c r="A31" s="576" t="s">
        <v>982</v>
      </c>
      <c r="B31" s="612"/>
      <c r="C31" s="613"/>
      <c r="D31" s="557" t="s">
        <v>981</v>
      </c>
      <c r="E31" s="226" t="s">
        <v>296</v>
      </c>
      <c r="F31" s="586" t="s">
        <v>297</v>
      </c>
      <c r="G31" s="586"/>
      <c r="H31" s="586"/>
      <c r="I31" s="586"/>
      <c r="J31" s="586"/>
      <c r="K31" s="225"/>
    </row>
    <row r="32" spans="1:11" ht="63" customHeight="1">
      <c r="A32" s="614"/>
      <c r="B32" s="615"/>
      <c r="C32" s="616"/>
      <c r="D32" s="607"/>
      <c r="E32" s="226" t="s">
        <v>298</v>
      </c>
      <c r="F32" s="609" t="s">
        <v>978</v>
      </c>
      <c r="G32" s="609"/>
      <c r="H32" s="609"/>
      <c r="I32" s="609"/>
      <c r="J32" s="609"/>
      <c r="K32" s="225"/>
    </row>
    <row r="33" spans="1:11" ht="54" customHeight="1">
      <c r="A33" s="614"/>
      <c r="B33" s="615"/>
      <c r="C33" s="616"/>
      <c r="D33" s="607"/>
      <c r="E33" s="557" t="s">
        <v>299</v>
      </c>
      <c r="F33" s="586" t="s">
        <v>300</v>
      </c>
      <c r="G33" s="586"/>
      <c r="H33" s="586"/>
      <c r="I33" s="586"/>
      <c r="J33" s="586"/>
      <c r="K33" s="225"/>
    </row>
    <row r="34" spans="1:11" ht="72" customHeight="1">
      <c r="A34" s="614"/>
      <c r="B34" s="615"/>
      <c r="C34" s="616"/>
      <c r="D34" s="607"/>
      <c r="E34" s="608"/>
      <c r="F34" s="573" t="s">
        <v>301</v>
      </c>
      <c r="G34" s="584"/>
      <c r="H34" s="584"/>
      <c r="I34" s="584"/>
      <c r="J34" s="585"/>
      <c r="K34" s="225"/>
    </row>
    <row r="35" spans="1:11" ht="63" customHeight="1">
      <c r="A35" s="617"/>
      <c r="B35" s="618"/>
      <c r="C35" s="619"/>
      <c r="D35" s="608"/>
      <c r="E35" s="502" t="s">
        <v>979</v>
      </c>
      <c r="F35" s="609" t="s">
        <v>980</v>
      </c>
      <c r="G35" s="609"/>
      <c r="H35" s="609"/>
      <c r="I35" s="609"/>
      <c r="J35" s="609"/>
      <c r="K35" s="225"/>
    </row>
    <row r="36" spans="1:11" ht="60" customHeight="1">
      <c r="A36" s="630" t="s">
        <v>302</v>
      </c>
      <c r="B36" s="631"/>
      <c r="C36" s="632"/>
      <c r="D36" s="557" t="s">
        <v>984</v>
      </c>
      <c r="E36" s="226" t="s">
        <v>296</v>
      </c>
      <c r="F36" s="586" t="s">
        <v>303</v>
      </c>
      <c r="G36" s="586"/>
      <c r="H36" s="586"/>
      <c r="I36" s="586"/>
      <c r="J36" s="586"/>
      <c r="K36" s="225"/>
    </row>
    <row r="37" spans="1:11" ht="54" customHeight="1">
      <c r="A37" s="633"/>
      <c r="B37" s="634"/>
      <c r="C37" s="635"/>
      <c r="D37" s="607"/>
      <c r="E37" s="226" t="s">
        <v>304</v>
      </c>
      <c r="F37" s="586" t="s">
        <v>305</v>
      </c>
      <c r="G37" s="586"/>
      <c r="H37" s="586"/>
      <c r="I37" s="586"/>
      <c r="J37" s="586"/>
      <c r="K37" s="225"/>
    </row>
    <row r="38" spans="1:11" ht="54" customHeight="1">
      <c r="A38" s="633"/>
      <c r="B38" s="634"/>
      <c r="C38" s="635"/>
      <c r="D38" s="607"/>
      <c r="E38" s="226" t="s">
        <v>306</v>
      </c>
      <c r="F38" s="586" t="s">
        <v>307</v>
      </c>
      <c r="G38" s="586"/>
      <c r="H38" s="586"/>
      <c r="I38" s="586"/>
      <c r="J38" s="586"/>
      <c r="K38" s="225"/>
    </row>
    <row r="39" spans="1:11" ht="128.4" customHeight="1">
      <c r="A39" s="633"/>
      <c r="B39" s="634"/>
      <c r="C39" s="635"/>
      <c r="D39" s="607"/>
      <c r="E39" s="226" t="s">
        <v>299</v>
      </c>
      <c r="F39" s="586" t="s">
        <v>300</v>
      </c>
      <c r="G39" s="586"/>
      <c r="H39" s="586"/>
      <c r="I39" s="586"/>
      <c r="J39" s="586"/>
      <c r="K39" s="225"/>
    </row>
    <row r="40" spans="1:11" ht="59.25" customHeight="1">
      <c r="A40" s="633"/>
      <c r="B40" s="634"/>
      <c r="C40" s="635"/>
      <c r="D40" s="607"/>
      <c r="E40" s="502" t="s">
        <v>979</v>
      </c>
      <c r="F40" s="609" t="s">
        <v>980</v>
      </c>
      <c r="G40" s="609"/>
      <c r="H40" s="609"/>
      <c r="I40" s="609"/>
      <c r="J40" s="609"/>
      <c r="K40" s="225"/>
    </row>
    <row r="41" spans="1:11" ht="54" customHeight="1">
      <c r="A41" s="633"/>
      <c r="B41" s="634"/>
      <c r="C41" s="635"/>
      <c r="D41" s="558"/>
      <c r="E41" s="494" t="s">
        <v>308</v>
      </c>
      <c r="F41" s="573" t="s">
        <v>309</v>
      </c>
      <c r="G41" s="584"/>
      <c r="H41" s="584"/>
      <c r="I41" s="584"/>
      <c r="J41" s="585"/>
      <c r="K41" s="225"/>
    </row>
    <row r="42" spans="1:11" ht="73.95" customHeight="1">
      <c r="A42" s="636"/>
      <c r="B42" s="637"/>
      <c r="C42" s="638"/>
      <c r="D42" s="559"/>
      <c r="E42" s="494" t="s">
        <v>983</v>
      </c>
      <c r="F42" s="586" t="s">
        <v>310</v>
      </c>
      <c r="G42" s="586"/>
      <c r="H42" s="586"/>
      <c r="I42" s="586"/>
      <c r="J42" s="586"/>
      <c r="K42" s="225"/>
    </row>
    <row r="43" spans="1:11" ht="60" customHeight="1">
      <c r="A43" s="576" t="s">
        <v>302</v>
      </c>
      <c r="B43" s="577"/>
      <c r="C43" s="578"/>
      <c r="D43" s="557" t="s">
        <v>985</v>
      </c>
      <c r="E43" s="226" t="s">
        <v>296</v>
      </c>
      <c r="F43" s="586" t="s">
        <v>303</v>
      </c>
      <c r="G43" s="586"/>
      <c r="H43" s="586"/>
      <c r="I43" s="586"/>
      <c r="J43" s="586"/>
      <c r="K43" s="225"/>
    </row>
    <row r="44" spans="1:11" ht="54" customHeight="1">
      <c r="A44" s="579"/>
      <c r="B44" s="580"/>
      <c r="C44" s="581"/>
      <c r="D44" s="639"/>
      <c r="E44" s="502" t="s">
        <v>1004</v>
      </c>
      <c r="F44" s="586" t="s">
        <v>307</v>
      </c>
      <c r="G44" s="586"/>
      <c r="H44" s="586"/>
      <c r="I44" s="586"/>
      <c r="J44" s="586"/>
      <c r="K44" s="225"/>
    </row>
    <row r="45" spans="1:11" ht="115.2">
      <c r="A45" s="579"/>
      <c r="B45" s="580"/>
      <c r="C45" s="581"/>
      <c r="D45" s="639"/>
      <c r="E45" s="226" t="s">
        <v>299</v>
      </c>
      <c r="F45" s="586" t="s">
        <v>300</v>
      </c>
      <c r="G45" s="586"/>
      <c r="H45" s="586"/>
      <c r="I45" s="586"/>
      <c r="J45" s="586"/>
      <c r="K45" s="225"/>
    </row>
    <row r="46" spans="1:11" ht="53.25" customHeight="1">
      <c r="A46" s="579"/>
      <c r="B46" s="580"/>
      <c r="C46" s="581"/>
      <c r="D46" s="639"/>
      <c r="E46" s="226" t="s">
        <v>533</v>
      </c>
      <c r="F46" s="602" t="s">
        <v>1005</v>
      </c>
      <c r="G46" s="603"/>
      <c r="H46" s="603"/>
      <c r="I46" s="603"/>
      <c r="J46" s="604"/>
      <c r="K46" s="225"/>
    </row>
    <row r="47" spans="1:11" ht="53.25" customHeight="1">
      <c r="A47" s="579"/>
      <c r="B47" s="580"/>
      <c r="C47" s="581"/>
      <c r="D47" s="639"/>
      <c r="E47" s="226" t="s">
        <v>534</v>
      </c>
      <c r="F47" s="573" t="s">
        <v>535</v>
      </c>
      <c r="G47" s="584"/>
      <c r="H47" s="584"/>
      <c r="I47" s="584"/>
      <c r="J47" s="585"/>
      <c r="K47" s="225"/>
    </row>
    <row r="48" spans="1:11" ht="54.6" customHeight="1">
      <c r="A48" s="579"/>
      <c r="B48" s="580"/>
      <c r="C48" s="581"/>
      <c r="D48" s="640"/>
      <c r="E48" s="502" t="s">
        <v>979</v>
      </c>
      <c r="F48" s="609" t="s">
        <v>1006</v>
      </c>
      <c r="G48" s="609"/>
      <c r="H48" s="609"/>
      <c r="I48" s="609"/>
      <c r="J48" s="609"/>
      <c r="K48" s="225"/>
    </row>
    <row r="49" spans="1:11" ht="120.6" customHeight="1">
      <c r="A49" s="576" t="s">
        <v>311</v>
      </c>
      <c r="B49" s="577"/>
      <c r="C49" s="578"/>
      <c r="D49" s="582" t="s">
        <v>312</v>
      </c>
      <c r="E49" s="583"/>
      <c r="F49" s="586" t="s">
        <v>313</v>
      </c>
      <c r="G49" s="586"/>
      <c r="H49" s="586"/>
      <c r="I49" s="586"/>
      <c r="J49" s="586"/>
      <c r="K49" s="225"/>
    </row>
    <row r="50" spans="1:11" ht="100.2" customHeight="1">
      <c r="A50" s="579"/>
      <c r="B50" s="580"/>
      <c r="C50" s="581"/>
      <c r="D50" s="627"/>
      <c r="E50" s="613"/>
      <c r="F50" s="586" t="s">
        <v>417</v>
      </c>
      <c r="G50" s="629"/>
      <c r="H50" s="629"/>
      <c r="I50" s="629"/>
      <c r="J50" s="629"/>
      <c r="K50" s="225"/>
    </row>
    <row r="51" spans="1:11" ht="54" customHeight="1">
      <c r="A51" s="579"/>
      <c r="B51" s="580"/>
      <c r="C51" s="581"/>
      <c r="D51" s="628"/>
      <c r="E51" s="619"/>
      <c r="F51" s="586" t="s">
        <v>418</v>
      </c>
      <c r="G51" s="586"/>
      <c r="H51" s="586"/>
      <c r="I51" s="586"/>
      <c r="J51" s="586"/>
      <c r="K51" s="225"/>
    </row>
    <row r="52" spans="1:11" ht="80.400000000000006" customHeight="1">
      <c r="A52" s="624"/>
      <c r="B52" s="625"/>
      <c r="C52" s="626"/>
      <c r="D52" s="582" t="s">
        <v>314</v>
      </c>
      <c r="E52" s="583"/>
      <c r="F52" s="586" t="s">
        <v>315</v>
      </c>
      <c r="G52" s="586"/>
      <c r="H52" s="586"/>
      <c r="I52" s="586"/>
      <c r="J52" s="586"/>
      <c r="K52" s="225"/>
    </row>
    <row r="53" spans="1:11" ht="63" customHeight="1">
      <c r="A53" s="576" t="s">
        <v>316</v>
      </c>
      <c r="B53" s="577"/>
      <c r="C53" s="578"/>
      <c r="D53" s="582" t="s">
        <v>317</v>
      </c>
      <c r="E53" s="583"/>
      <c r="F53" s="586" t="s">
        <v>318</v>
      </c>
      <c r="G53" s="629"/>
      <c r="H53" s="629"/>
      <c r="I53" s="629"/>
      <c r="J53" s="629"/>
      <c r="K53" s="225"/>
    </row>
    <row r="54" spans="1:11" ht="60.75" customHeight="1">
      <c r="A54" s="579"/>
      <c r="B54" s="580"/>
      <c r="C54" s="581"/>
      <c r="D54" s="582" t="s">
        <v>319</v>
      </c>
      <c r="E54" s="583"/>
      <c r="F54" s="586" t="s">
        <v>992</v>
      </c>
      <c r="G54" s="629"/>
      <c r="H54" s="629"/>
      <c r="I54" s="629"/>
      <c r="J54" s="629"/>
      <c r="K54" s="225"/>
    </row>
    <row r="55" spans="1:11" ht="80.25" customHeight="1">
      <c r="A55" s="579"/>
      <c r="B55" s="580"/>
      <c r="C55" s="581"/>
      <c r="D55" s="226" t="s">
        <v>320</v>
      </c>
      <c r="E55" s="226"/>
      <c r="F55" s="586" t="s">
        <v>504</v>
      </c>
      <c r="G55" s="586"/>
      <c r="H55" s="586"/>
      <c r="I55" s="586"/>
      <c r="J55" s="586"/>
      <c r="K55" s="225"/>
    </row>
    <row r="56" spans="1:11" ht="54" customHeight="1">
      <c r="A56" s="579"/>
      <c r="B56" s="580"/>
      <c r="C56" s="581"/>
      <c r="D56" s="226" t="s">
        <v>321</v>
      </c>
      <c r="E56" s="226"/>
      <c r="F56" s="586" t="s">
        <v>322</v>
      </c>
      <c r="G56" s="586"/>
      <c r="H56" s="586"/>
      <c r="I56" s="586"/>
      <c r="J56" s="586"/>
      <c r="K56" s="225"/>
    </row>
    <row r="57" spans="1:11" ht="91.5" customHeight="1">
      <c r="A57" s="579"/>
      <c r="B57" s="580"/>
      <c r="C57" s="581"/>
      <c r="D57" s="226" t="s">
        <v>323</v>
      </c>
      <c r="E57" s="226"/>
      <c r="F57" s="609" t="s">
        <v>1104</v>
      </c>
      <c r="G57" s="609"/>
      <c r="H57" s="609"/>
      <c r="I57" s="609"/>
      <c r="J57" s="609"/>
      <c r="K57" s="225"/>
    </row>
    <row r="58" spans="1:11" ht="79.5" customHeight="1">
      <c r="A58" s="579"/>
      <c r="B58" s="580"/>
      <c r="C58" s="581"/>
      <c r="D58" s="557" t="s">
        <v>324</v>
      </c>
      <c r="E58" s="226" t="s">
        <v>282</v>
      </c>
      <c r="F58" s="586" t="s">
        <v>986</v>
      </c>
      <c r="G58" s="586"/>
      <c r="H58" s="586"/>
      <c r="I58" s="586"/>
      <c r="J58" s="586"/>
      <c r="K58" s="225"/>
    </row>
    <row r="59" spans="1:11" ht="54" customHeight="1">
      <c r="A59" s="579"/>
      <c r="B59" s="580"/>
      <c r="C59" s="581"/>
      <c r="D59" s="607"/>
      <c r="E59" s="226" t="s">
        <v>283</v>
      </c>
      <c r="F59" s="586" t="s">
        <v>325</v>
      </c>
      <c r="G59" s="586"/>
      <c r="H59" s="586"/>
      <c r="I59" s="586"/>
      <c r="J59" s="586"/>
      <c r="K59" s="225"/>
    </row>
    <row r="60" spans="1:11" ht="131.25" customHeight="1">
      <c r="A60" s="579"/>
      <c r="B60" s="580"/>
      <c r="C60" s="581"/>
      <c r="D60" s="608"/>
      <c r="E60" s="226" t="s">
        <v>326</v>
      </c>
      <c r="F60" s="586" t="s">
        <v>327</v>
      </c>
      <c r="G60" s="586"/>
      <c r="H60" s="586"/>
      <c r="I60" s="586"/>
      <c r="J60" s="586"/>
      <c r="K60" s="225"/>
    </row>
    <row r="61" spans="1:11" ht="60.75" customHeight="1">
      <c r="A61" s="579"/>
      <c r="B61" s="580"/>
      <c r="C61" s="581"/>
      <c r="D61" s="226" t="s">
        <v>328</v>
      </c>
      <c r="E61" s="226"/>
      <c r="F61" s="586" t="s">
        <v>329</v>
      </c>
      <c r="G61" s="586"/>
      <c r="H61" s="586"/>
      <c r="I61" s="586"/>
      <c r="J61" s="586"/>
      <c r="K61" s="225"/>
    </row>
    <row r="62" spans="1:11" ht="120.75" customHeight="1">
      <c r="A62" s="579"/>
      <c r="B62" s="580"/>
      <c r="C62" s="581"/>
      <c r="D62" s="226" t="s">
        <v>330</v>
      </c>
      <c r="E62" s="226"/>
      <c r="F62" s="586" t="s">
        <v>331</v>
      </c>
      <c r="G62" s="586"/>
      <c r="H62" s="586"/>
      <c r="I62" s="586"/>
      <c r="J62" s="586"/>
      <c r="K62" s="225"/>
    </row>
    <row r="63" spans="1:11" ht="54" customHeight="1">
      <c r="A63" s="579"/>
      <c r="B63" s="580"/>
      <c r="C63" s="581"/>
      <c r="D63" s="226" t="s">
        <v>332</v>
      </c>
      <c r="E63" s="226"/>
      <c r="F63" s="586" t="s">
        <v>536</v>
      </c>
      <c r="G63" s="586"/>
      <c r="H63" s="586"/>
      <c r="I63" s="586"/>
      <c r="J63" s="586"/>
      <c r="K63" s="225"/>
    </row>
    <row r="64" spans="1:11" ht="81" customHeight="1">
      <c r="A64" s="579"/>
      <c r="B64" s="580"/>
      <c r="C64" s="581"/>
      <c r="D64" s="226" t="s">
        <v>333</v>
      </c>
      <c r="E64" s="226" t="s">
        <v>334</v>
      </c>
      <c r="F64" s="573" t="s">
        <v>335</v>
      </c>
      <c r="G64" s="584"/>
      <c r="H64" s="584"/>
      <c r="I64" s="584"/>
      <c r="J64" s="585"/>
      <c r="K64" s="225"/>
    </row>
    <row r="65" spans="1:11" ht="54" customHeight="1">
      <c r="A65" s="624"/>
      <c r="B65" s="625"/>
      <c r="C65" s="626"/>
      <c r="D65" s="226" t="s">
        <v>336</v>
      </c>
      <c r="E65" s="226"/>
      <c r="F65" s="586" t="s">
        <v>337</v>
      </c>
      <c r="G65" s="586"/>
      <c r="H65" s="586"/>
      <c r="I65" s="586"/>
      <c r="J65" s="586"/>
      <c r="K65" s="225"/>
    </row>
    <row r="66" spans="1:11" ht="97.5" customHeight="1">
      <c r="A66" s="644" t="s">
        <v>338</v>
      </c>
      <c r="B66" s="645"/>
      <c r="C66" s="646"/>
      <c r="D66" s="582" t="s">
        <v>339</v>
      </c>
      <c r="E66" s="583"/>
      <c r="F66" s="586" t="s">
        <v>340</v>
      </c>
      <c r="G66" s="586"/>
      <c r="H66" s="586"/>
      <c r="I66" s="586"/>
      <c r="J66" s="586"/>
      <c r="K66" s="225"/>
    </row>
    <row r="67" spans="1:11" ht="54" customHeight="1">
      <c r="A67" s="644" t="s">
        <v>345</v>
      </c>
      <c r="B67" s="577"/>
      <c r="C67" s="578"/>
      <c r="D67" s="627" t="s">
        <v>346</v>
      </c>
      <c r="E67" s="613"/>
      <c r="F67" s="586" t="s">
        <v>347</v>
      </c>
      <c r="G67" s="586"/>
      <c r="H67" s="586"/>
      <c r="I67" s="586"/>
      <c r="J67" s="586"/>
      <c r="K67" s="225"/>
    </row>
    <row r="68" spans="1:11" ht="92.25" customHeight="1">
      <c r="A68" s="579"/>
      <c r="B68" s="587"/>
      <c r="C68" s="581"/>
      <c r="D68" s="653"/>
      <c r="E68" s="616"/>
      <c r="F68" s="573" t="s">
        <v>475</v>
      </c>
      <c r="G68" s="642"/>
      <c r="H68" s="642"/>
      <c r="I68" s="642"/>
      <c r="J68" s="643"/>
      <c r="K68" s="225"/>
    </row>
    <row r="69" spans="1:11" ht="81" customHeight="1">
      <c r="A69" s="588"/>
      <c r="B69" s="589"/>
      <c r="C69" s="590"/>
      <c r="D69" s="654"/>
      <c r="E69" s="655"/>
      <c r="F69" s="573" t="s">
        <v>420</v>
      </c>
      <c r="G69" s="584"/>
      <c r="H69" s="584"/>
      <c r="I69" s="584"/>
      <c r="J69" s="585"/>
      <c r="K69" s="225"/>
    </row>
    <row r="70" spans="1:11" ht="54" customHeight="1">
      <c r="A70" s="644" t="s">
        <v>348</v>
      </c>
      <c r="B70" s="577"/>
      <c r="C70" s="578"/>
      <c r="D70" s="557" t="s">
        <v>349</v>
      </c>
      <c r="E70" s="557" t="s">
        <v>350</v>
      </c>
      <c r="F70" s="586" t="s">
        <v>351</v>
      </c>
      <c r="G70" s="586"/>
      <c r="H70" s="586"/>
      <c r="I70" s="586"/>
      <c r="J70" s="586"/>
      <c r="K70" s="225"/>
    </row>
    <row r="71" spans="1:11" ht="54" customHeight="1">
      <c r="A71" s="624"/>
      <c r="B71" s="625"/>
      <c r="C71" s="626"/>
      <c r="D71" s="559"/>
      <c r="E71" s="559"/>
      <c r="F71" s="586" t="s">
        <v>352</v>
      </c>
      <c r="G71" s="586"/>
      <c r="H71" s="586"/>
      <c r="I71" s="586"/>
      <c r="J71" s="586"/>
      <c r="K71" s="225"/>
    </row>
    <row r="72" spans="1:11" ht="102.45" customHeight="1">
      <c r="A72" s="644" t="s">
        <v>1092</v>
      </c>
      <c r="B72" s="645"/>
      <c r="C72" s="646"/>
      <c r="D72" s="582" t="s">
        <v>341</v>
      </c>
      <c r="E72" s="583"/>
      <c r="F72" s="609" t="s">
        <v>1007</v>
      </c>
      <c r="G72" s="609"/>
      <c r="H72" s="609"/>
      <c r="I72" s="609"/>
      <c r="J72" s="609"/>
      <c r="K72" s="225"/>
    </row>
    <row r="73" spans="1:11" ht="54" customHeight="1">
      <c r="A73" s="647"/>
      <c r="B73" s="648"/>
      <c r="C73" s="649"/>
      <c r="D73" s="582" t="s">
        <v>342</v>
      </c>
      <c r="E73" s="641"/>
      <c r="F73" s="573" t="s">
        <v>419</v>
      </c>
      <c r="G73" s="584"/>
      <c r="H73" s="584"/>
      <c r="I73" s="584"/>
      <c r="J73" s="585"/>
      <c r="K73" s="225"/>
    </row>
    <row r="74" spans="1:11" ht="54" customHeight="1">
      <c r="A74" s="650"/>
      <c r="B74" s="651"/>
      <c r="C74" s="652"/>
      <c r="D74" s="582" t="s">
        <v>343</v>
      </c>
      <c r="E74" s="583"/>
      <c r="F74" s="586" t="s">
        <v>344</v>
      </c>
      <c r="G74" s="586"/>
      <c r="H74" s="586"/>
      <c r="I74" s="586"/>
      <c r="J74" s="586"/>
      <c r="K74" s="225"/>
    </row>
    <row r="75" spans="1:11" ht="114" customHeight="1">
      <c r="A75" s="579" t="s">
        <v>1105</v>
      </c>
      <c r="B75" s="580"/>
      <c r="C75" s="581"/>
      <c r="D75" s="582" t="s">
        <v>353</v>
      </c>
      <c r="E75" s="583"/>
      <c r="F75" s="586" t="s">
        <v>421</v>
      </c>
      <c r="G75" s="586"/>
      <c r="H75" s="586"/>
      <c r="I75" s="586"/>
      <c r="J75" s="586"/>
      <c r="K75" s="225"/>
    </row>
    <row r="76" spans="1:11" ht="54" customHeight="1">
      <c r="A76" s="579"/>
      <c r="B76" s="580"/>
      <c r="C76" s="581"/>
      <c r="D76" s="656" t="s">
        <v>1008</v>
      </c>
      <c r="E76" s="657"/>
      <c r="F76" s="658" t="s">
        <v>1009</v>
      </c>
      <c r="G76" s="658"/>
      <c r="H76" s="658"/>
      <c r="I76" s="658"/>
      <c r="J76" s="658"/>
      <c r="K76" s="225"/>
    </row>
    <row r="77" spans="1:11" ht="102" customHeight="1">
      <c r="A77" s="579"/>
      <c r="B77" s="580"/>
      <c r="C77" s="581"/>
      <c r="D77" s="627" t="s">
        <v>422</v>
      </c>
      <c r="E77" s="659"/>
      <c r="F77" s="573" t="s">
        <v>423</v>
      </c>
      <c r="G77" s="584"/>
      <c r="H77" s="584"/>
      <c r="I77" s="584"/>
      <c r="J77" s="585"/>
      <c r="K77" s="225"/>
    </row>
    <row r="78" spans="1:11" ht="58.5" customHeight="1">
      <c r="A78" s="579"/>
      <c r="B78" s="580"/>
      <c r="C78" s="581"/>
      <c r="D78" s="654"/>
      <c r="E78" s="655"/>
      <c r="F78" s="660" t="s">
        <v>1010</v>
      </c>
      <c r="G78" s="661"/>
      <c r="H78" s="661"/>
      <c r="I78" s="661"/>
      <c r="J78" s="662"/>
      <c r="K78" s="225"/>
    </row>
    <row r="79" spans="1:11" ht="54" customHeight="1">
      <c r="A79" s="579"/>
      <c r="B79" s="580"/>
      <c r="C79" s="581"/>
      <c r="D79" s="627" t="s">
        <v>424</v>
      </c>
      <c r="E79" s="613"/>
      <c r="F79" s="586" t="s">
        <v>354</v>
      </c>
      <c r="G79" s="586"/>
      <c r="H79" s="586"/>
      <c r="I79" s="586"/>
      <c r="J79" s="586"/>
      <c r="K79" s="225"/>
    </row>
    <row r="80" spans="1:11" ht="54" customHeight="1">
      <c r="A80" s="579"/>
      <c r="B80" s="580"/>
      <c r="C80" s="581"/>
      <c r="D80" s="654"/>
      <c r="E80" s="655"/>
      <c r="F80" s="586" t="s">
        <v>355</v>
      </c>
      <c r="G80" s="586"/>
      <c r="H80" s="586"/>
      <c r="I80" s="586"/>
      <c r="J80" s="586"/>
      <c r="K80" s="225"/>
    </row>
    <row r="81" spans="1:12" ht="54" customHeight="1">
      <c r="A81" s="579"/>
      <c r="B81" s="587"/>
      <c r="C81" s="581"/>
      <c r="D81" s="498" t="s">
        <v>356</v>
      </c>
      <c r="E81" s="502" t="s">
        <v>1011</v>
      </c>
      <c r="F81" s="586" t="s">
        <v>993</v>
      </c>
      <c r="G81" s="586"/>
      <c r="H81" s="586"/>
      <c r="I81" s="586"/>
      <c r="J81" s="586"/>
      <c r="K81" s="225"/>
    </row>
    <row r="82" spans="1:12" ht="54" customHeight="1">
      <c r="A82" s="644" t="s">
        <v>357</v>
      </c>
      <c r="B82" s="577"/>
      <c r="C82" s="578"/>
      <c r="D82" s="582" t="s">
        <v>358</v>
      </c>
      <c r="E82" s="583"/>
      <c r="F82" s="586" t="s">
        <v>359</v>
      </c>
      <c r="G82" s="586"/>
      <c r="H82" s="586"/>
      <c r="I82" s="586"/>
      <c r="J82" s="586"/>
      <c r="K82" s="225"/>
      <c r="L82" s="257"/>
    </row>
    <row r="83" spans="1:12" ht="54" customHeight="1">
      <c r="A83" s="579"/>
      <c r="B83" s="587"/>
      <c r="C83" s="581"/>
      <c r="D83" s="582" t="s">
        <v>360</v>
      </c>
      <c r="E83" s="583"/>
      <c r="F83" s="586" t="s">
        <v>361</v>
      </c>
      <c r="G83" s="586"/>
      <c r="H83" s="586"/>
      <c r="I83" s="586"/>
      <c r="J83" s="586"/>
      <c r="K83" s="225"/>
      <c r="L83" s="257"/>
    </row>
    <row r="84" spans="1:12" ht="54" customHeight="1">
      <c r="A84" s="579"/>
      <c r="B84" s="587"/>
      <c r="C84" s="581"/>
      <c r="D84" s="582" t="s">
        <v>362</v>
      </c>
      <c r="E84" s="583"/>
      <c r="F84" s="586" t="s">
        <v>363</v>
      </c>
      <c r="G84" s="586"/>
      <c r="H84" s="586"/>
      <c r="I84" s="586"/>
      <c r="J84" s="586"/>
      <c r="K84" s="225"/>
      <c r="L84" s="257"/>
    </row>
    <row r="85" spans="1:12" ht="54" customHeight="1">
      <c r="A85" s="579"/>
      <c r="B85" s="587"/>
      <c r="C85" s="581"/>
      <c r="D85" s="582" t="s">
        <v>364</v>
      </c>
      <c r="E85" s="641"/>
      <c r="F85" s="586" t="s">
        <v>365</v>
      </c>
      <c r="G85" s="586"/>
      <c r="H85" s="586"/>
      <c r="I85" s="586"/>
      <c r="J85" s="586"/>
      <c r="K85" s="225"/>
      <c r="L85" s="257"/>
    </row>
    <row r="86" spans="1:12" ht="77.25" customHeight="1">
      <c r="A86" s="588"/>
      <c r="B86" s="589"/>
      <c r="C86" s="590"/>
      <c r="D86" s="573" t="s">
        <v>366</v>
      </c>
      <c r="E86" s="684"/>
      <c r="F86" s="684"/>
      <c r="G86" s="684"/>
      <c r="H86" s="684"/>
      <c r="I86" s="684"/>
      <c r="J86" s="685"/>
      <c r="K86" s="225"/>
      <c r="L86" s="257"/>
    </row>
    <row r="87" spans="1:12" ht="67.5" customHeight="1">
      <c r="A87" s="644" t="s">
        <v>367</v>
      </c>
      <c r="B87" s="577"/>
      <c r="C87" s="578"/>
      <c r="D87" s="557" t="s">
        <v>368</v>
      </c>
      <c r="E87" s="226" t="s">
        <v>425</v>
      </c>
      <c r="F87" s="658" t="s">
        <v>1012</v>
      </c>
      <c r="G87" s="658"/>
      <c r="H87" s="658"/>
      <c r="I87" s="658"/>
      <c r="J87" s="658"/>
      <c r="K87" s="227"/>
    </row>
    <row r="88" spans="1:12" ht="54" customHeight="1">
      <c r="A88" s="579"/>
      <c r="B88" s="587"/>
      <c r="C88" s="581"/>
      <c r="D88" s="607"/>
      <c r="E88" s="226" t="s">
        <v>369</v>
      </c>
      <c r="F88" s="586" t="s">
        <v>370</v>
      </c>
      <c r="G88" s="586"/>
      <c r="H88" s="586"/>
      <c r="I88" s="586"/>
      <c r="J88" s="586"/>
      <c r="K88" s="225"/>
    </row>
    <row r="89" spans="1:12" ht="54" customHeight="1">
      <c r="A89" s="624"/>
      <c r="B89" s="625"/>
      <c r="C89" s="626"/>
      <c r="D89" s="608"/>
      <c r="E89" s="503" t="s">
        <v>994</v>
      </c>
      <c r="F89" s="658" t="s">
        <v>997</v>
      </c>
      <c r="G89" s="658"/>
      <c r="H89" s="658"/>
      <c r="I89" s="658"/>
      <c r="J89" s="658"/>
      <c r="K89" s="225"/>
    </row>
    <row r="90" spans="1:12" ht="54" customHeight="1">
      <c r="A90" s="644" t="s">
        <v>371</v>
      </c>
      <c r="B90" s="577"/>
      <c r="C90" s="578"/>
      <c r="D90" s="582" t="s">
        <v>372</v>
      </c>
      <c r="E90" s="583"/>
      <c r="F90" s="658" t="s">
        <v>1013</v>
      </c>
      <c r="G90" s="658"/>
      <c r="H90" s="658"/>
      <c r="I90" s="658"/>
      <c r="J90" s="658"/>
      <c r="K90" s="225"/>
    </row>
    <row r="91" spans="1:12" ht="54" customHeight="1">
      <c r="A91" s="624"/>
      <c r="B91" s="625"/>
      <c r="C91" s="626"/>
      <c r="D91" s="582" t="s">
        <v>373</v>
      </c>
      <c r="E91" s="583"/>
      <c r="F91" s="586" t="s">
        <v>374</v>
      </c>
      <c r="G91" s="586"/>
      <c r="H91" s="586"/>
      <c r="I91" s="586"/>
      <c r="J91" s="586"/>
      <c r="K91" s="225"/>
    </row>
    <row r="92" spans="1:12" s="504" customFormat="1" ht="90.75" customHeight="1">
      <c r="A92" s="591" t="s">
        <v>990</v>
      </c>
      <c r="B92" s="620"/>
      <c r="C92" s="621"/>
      <c r="D92" s="600" t="s">
        <v>380</v>
      </c>
      <c r="E92" s="601"/>
      <c r="F92" s="602" t="s">
        <v>987</v>
      </c>
      <c r="G92" s="605"/>
      <c r="H92" s="605"/>
      <c r="I92" s="605"/>
      <c r="J92" s="606"/>
      <c r="K92" s="501"/>
    </row>
    <row r="93" spans="1:12" s="504" customFormat="1" ht="54" customHeight="1">
      <c r="A93" s="665"/>
      <c r="B93" s="666"/>
      <c r="C93" s="667"/>
      <c r="D93" s="600" t="s">
        <v>989</v>
      </c>
      <c r="E93" s="601"/>
      <c r="F93" s="602" t="s">
        <v>988</v>
      </c>
      <c r="G93" s="603"/>
      <c r="H93" s="603"/>
      <c r="I93" s="603"/>
      <c r="J93" s="604"/>
      <c r="K93" s="501"/>
    </row>
    <row r="94" spans="1:12" ht="54" customHeight="1">
      <c r="A94" s="644" t="s">
        <v>375</v>
      </c>
      <c r="B94" s="577"/>
      <c r="C94" s="578"/>
      <c r="D94" s="582" t="s">
        <v>376</v>
      </c>
      <c r="E94" s="583"/>
      <c r="F94" s="586" t="s">
        <v>377</v>
      </c>
      <c r="G94" s="586"/>
      <c r="H94" s="586"/>
      <c r="I94" s="586"/>
      <c r="J94" s="586"/>
      <c r="K94" s="225"/>
    </row>
    <row r="95" spans="1:12" ht="54" customHeight="1">
      <c r="A95" s="579"/>
      <c r="B95" s="587"/>
      <c r="C95" s="581"/>
      <c r="D95" s="582" t="s">
        <v>378</v>
      </c>
      <c r="E95" s="583"/>
      <c r="F95" s="586" t="s">
        <v>527</v>
      </c>
      <c r="G95" s="586"/>
      <c r="H95" s="586"/>
      <c r="I95" s="586"/>
      <c r="J95" s="586"/>
      <c r="K95" s="225"/>
    </row>
    <row r="96" spans="1:12" ht="54" customHeight="1">
      <c r="A96" s="588"/>
      <c r="B96" s="589"/>
      <c r="C96" s="590"/>
      <c r="D96" s="582" t="s">
        <v>426</v>
      </c>
      <c r="E96" s="641"/>
      <c r="F96" s="573" t="s">
        <v>379</v>
      </c>
      <c r="G96" s="584"/>
      <c r="H96" s="584"/>
      <c r="I96" s="584"/>
      <c r="J96" s="585"/>
      <c r="K96" s="225"/>
    </row>
    <row r="97" spans="1:21" ht="63" customHeight="1">
      <c r="A97" s="644" t="s">
        <v>381</v>
      </c>
      <c r="B97" s="577"/>
      <c r="C97" s="578"/>
      <c r="D97" s="627" t="s">
        <v>382</v>
      </c>
      <c r="E97" s="613"/>
      <c r="F97" s="586" t="s">
        <v>383</v>
      </c>
      <c r="G97" s="586"/>
      <c r="H97" s="586"/>
      <c r="I97" s="586"/>
      <c r="J97" s="586"/>
      <c r="K97" s="225"/>
    </row>
    <row r="98" spans="1:21" ht="54" customHeight="1">
      <c r="A98" s="579"/>
      <c r="B98" s="587"/>
      <c r="C98" s="581"/>
      <c r="D98" s="653"/>
      <c r="E98" s="616"/>
      <c r="F98" s="573" t="s">
        <v>384</v>
      </c>
      <c r="G98" s="584"/>
      <c r="H98" s="584"/>
      <c r="I98" s="584"/>
      <c r="J98" s="585"/>
      <c r="K98" s="225"/>
    </row>
    <row r="99" spans="1:21" ht="84.75" customHeight="1">
      <c r="A99" s="588"/>
      <c r="B99" s="589"/>
      <c r="C99" s="590"/>
      <c r="D99" s="654"/>
      <c r="E99" s="655"/>
      <c r="F99" s="586" t="s">
        <v>385</v>
      </c>
      <c r="G99" s="586"/>
      <c r="H99" s="586"/>
      <c r="I99" s="586"/>
      <c r="J99" s="586"/>
      <c r="K99" s="225"/>
      <c r="Q99" s="260"/>
      <c r="R99" s="260"/>
      <c r="S99" s="260"/>
      <c r="T99" s="260"/>
      <c r="U99" s="260"/>
    </row>
    <row r="100" spans="1:21" s="260" customFormat="1" ht="84.75" customHeight="1">
      <c r="A100" s="668" t="s">
        <v>467</v>
      </c>
      <c r="B100" s="669"/>
      <c r="C100" s="670"/>
      <c r="D100" s="674" t="s">
        <v>470</v>
      </c>
      <c r="E100" s="675"/>
      <c r="F100" s="673" t="s">
        <v>471</v>
      </c>
      <c r="G100" s="669"/>
      <c r="H100" s="669"/>
      <c r="I100" s="669"/>
      <c r="J100" s="670"/>
      <c r="K100" s="259"/>
    </row>
    <row r="101" spans="1:21" s="260" customFormat="1" ht="94.95" customHeight="1">
      <c r="A101" s="668" t="s">
        <v>468</v>
      </c>
      <c r="B101" s="669"/>
      <c r="C101" s="670"/>
      <c r="D101" s="674" t="s">
        <v>472</v>
      </c>
      <c r="E101" s="675"/>
      <c r="F101" s="673" t="s">
        <v>473</v>
      </c>
      <c r="G101" s="669"/>
      <c r="H101" s="669"/>
      <c r="I101" s="669"/>
      <c r="J101" s="670"/>
      <c r="K101" s="259"/>
    </row>
    <row r="102" spans="1:21" s="260" customFormat="1" ht="92.4" customHeight="1">
      <c r="A102" s="668" t="s">
        <v>469</v>
      </c>
      <c r="B102" s="669"/>
      <c r="C102" s="670"/>
      <c r="D102" s="671" t="s">
        <v>1014</v>
      </c>
      <c r="E102" s="672"/>
      <c r="F102" s="673" t="s">
        <v>474</v>
      </c>
      <c r="G102" s="669"/>
      <c r="H102" s="669"/>
      <c r="I102" s="669"/>
      <c r="J102" s="670"/>
      <c r="K102" s="259"/>
      <c r="Q102" s="221"/>
      <c r="R102" s="221"/>
      <c r="S102" s="221"/>
      <c r="T102" s="221"/>
      <c r="U102" s="221"/>
    </row>
    <row r="103" spans="1:21" ht="105.75" customHeight="1">
      <c r="A103" s="663" t="s">
        <v>512</v>
      </c>
      <c r="B103" s="603"/>
      <c r="C103" s="604"/>
      <c r="D103" s="600" t="s">
        <v>513</v>
      </c>
      <c r="E103" s="664"/>
      <c r="F103" s="609" t="s">
        <v>514</v>
      </c>
      <c r="G103" s="609"/>
      <c r="H103" s="609"/>
      <c r="I103" s="609"/>
      <c r="J103" s="609"/>
      <c r="K103" s="225"/>
    </row>
    <row r="104" spans="1:21" ht="66" customHeight="1">
      <c r="A104" s="644" t="s">
        <v>386</v>
      </c>
      <c r="B104" s="577"/>
      <c r="C104" s="578"/>
      <c r="D104" s="627" t="s">
        <v>386</v>
      </c>
      <c r="E104" s="613"/>
      <c r="F104" s="573" t="s">
        <v>532</v>
      </c>
      <c r="G104" s="584"/>
      <c r="H104" s="584"/>
      <c r="I104" s="584"/>
      <c r="J104" s="585"/>
      <c r="K104" s="225"/>
    </row>
    <row r="105" spans="1:21" ht="54" customHeight="1">
      <c r="A105" s="588"/>
      <c r="B105" s="589"/>
      <c r="C105" s="590"/>
      <c r="D105" s="654"/>
      <c r="E105" s="655"/>
      <c r="F105" s="573" t="s">
        <v>991</v>
      </c>
      <c r="G105" s="584"/>
      <c r="H105" s="584"/>
      <c r="I105" s="584"/>
      <c r="J105" s="585"/>
      <c r="K105" s="225"/>
      <c r="L105" s="231"/>
    </row>
    <row r="106" spans="1:21" ht="117.75" customHeight="1">
      <c r="A106" s="676" t="s">
        <v>387</v>
      </c>
      <c r="B106" s="584"/>
      <c r="C106" s="585"/>
      <c r="D106" s="582" t="s">
        <v>387</v>
      </c>
      <c r="E106" s="583"/>
      <c r="F106" s="586" t="s">
        <v>388</v>
      </c>
      <c r="G106" s="586"/>
      <c r="H106" s="586"/>
      <c r="I106" s="586"/>
      <c r="J106" s="586"/>
      <c r="K106" s="227"/>
      <c r="L106" s="257"/>
      <c r="M106" s="258"/>
    </row>
    <row r="107" spans="1:21" ht="108.75" customHeight="1">
      <c r="A107" s="644" t="s">
        <v>389</v>
      </c>
      <c r="B107" s="577"/>
      <c r="C107" s="578"/>
      <c r="D107" s="582" t="s">
        <v>390</v>
      </c>
      <c r="E107" s="583"/>
      <c r="F107" s="586" t="s">
        <v>391</v>
      </c>
      <c r="G107" s="586"/>
      <c r="H107" s="586"/>
      <c r="I107" s="586"/>
      <c r="J107" s="586"/>
      <c r="K107" s="225"/>
    </row>
    <row r="108" spans="1:21" ht="53.25" customHeight="1">
      <c r="A108" s="579"/>
      <c r="B108" s="587"/>
      <c r="C108" s="581"/>
      <c r="D108" s="582" t="s">
        <v>392</v>
      </c>
      <c r="E108" s="641"/>
      <c r="F108" s="573" t="s">
        <v>393</v>
      </c>
      <c r="G108" s="584"/>
      <c r="H108" s="584"/>
      <c r="I108" s="584"/>
      <c r="J108" s="585"/>
      <c r="K108" s="225"/>
    </row>
    <row r="109" spans="1:21" ht="115.5" customHeight="1">
      <c r="A109" s="588"/>
      <c r="B109" s="589"/>
      <c r="C109" s="590"/>
      <c r="D109" s="582" t="s">
        <v>464</v>
      </c>
      <c r="E109" s="641"/>
      <c r="F109" s="573" t="s">
        <v>465</v>
      </c>
      <c r="G109" s="584"/>
      <c r="H109" s="584"/>
      <c r="I109" s="584"/>
      <c r="J109" s="585"/>
      <c r="K109" s="225"/>
    </row>
    <row r="110" spans="1:21" ht="64.5" customHeight="1">
      <c r="A110" s="644" t="s">
        <v>394</v>
      </c>
      <c r="B110" s="677"/>
      <c r="C110" s="678"/>
      <c r="D110" s="627" t="s">
        <v>394</v>
      </c>
      <c r="E110" s="659"/>
      <c r="F110" s="573" t="s">
        <v>395</v>
      </c>
      <c r="G110" s="684"/>
      <c r="H110" s="684"/>
      <c r="I110" s="684"/>
      <c r="J110" s="685"/>
      <c r="K110" s="225"/>
    </row>
    <row r="111" spans="1:21" ht="92.25" customHeight="1">
      <c r="A111" s="679"/>
      <c r="B111" s="680"/>
      <c r="C111" s="681"/>
      <c r="D111" s="682"/>
      <c r="E111" s="683"/>
      <c r="F111" s="586" t="s">
        <v>515</v>
      </c>
      <c r="G111" s="586"/>
      <c r="H111" s="586"/>
      <c r="I111" s="586"/>
      <c r="J111" s="586"/>
      <c r="K111" s="225"/>
    </row>
    <row r="112" spans="1:21" ht="54" customHeight="1">
      <c r="A112" s="588"/>
      <c r="B112" s="589"/>
      <c r="C112" s="590"/>
      <c r="D112" s="654"/>
      <c r="E112" s="655"/>
      <c r="F112" s="586" t="s">
        <v>396</v>
      </c>
      <c r="G112" s="586"/>
      <c r="H112" s="586"/>
      <c r="I112" s="586"/>
      <c r="J112" s="586"/>
      <c r="K112" s="225"/>
    </row>
    <row r="113" spans="1:19" ht="61.5" customHeight="1">
      <c r="A113" s="676" t="s">
        <v>462</v>
      </c>
      <c r="B113" s="686"/>
      <c r="C113" s="687"/>
      <c r="E113" s="256"/>
      <c r="F113" s="688" t="s">
        <v>463</v>
      </c>
      <c r="G113" s="689"/>
      <c r="H113" s="689"/>
      <c r="I113" s="689"/>
      <c r="J113" s="690"/>
      <c r="K113" s="225"/>
    </row>
    <row r="114" spans="1:19" ht="54" customHeight="1">
      <c r="A114" s="644" t="s">
        <v>397</v>
      </c>
      <c r="B114" s="577"/>
      <c r="C114" s="578"/>
      <c r="D114" s="627" t="s">
        <v>398</v>
      </c>
      <c r="E114" s="613"/>
      <c r="F114" s="658" t="s">
        <v>1015</v>
      </c>
      <c r="G114" s="658"/>
      <c r="H114" s="658"/>
      <c r="I114" s="658"/>
      <c r="J114" s="658"/>
      <c r="K114" s="225"/>
    </row>
    <row r="115" spans="1:19" ht="71.25" customHeight="1">
      <c r="A115" s="579"/>
      <c r="B115" s="587"/>
      <c r="C115" s="581"/>
      <c r="D115" s="653"/>
      <c r="E115" s="616"/>
      <c r="F115" s="658" t="s">
        <v>996</v>
      </c>
      <c r="G115" s="658"/>
      <c r="H115" s="658"/>
      <c r="I115" s="658"/>
      <c r="J115" s="658"/>
      <c r="K115" s="225"/>
    </row>
    <row r="116" spans="1:19" ht="71.25" customHeight="1">
      <c r="A116" s="691"/>
      <c r="B116" s="692"/>
      <c r="C116" s="693"/>
      <c r="D116" s="654"/>
      <c r="E116" s="655"/>
      <c r="F116" s="586" t="s">
        <v>427</v>
      </c>
      <c r="G116" s="586"/>
      <c r="H116" s="586"/>
      <c r="I116" s="586"/>
      <c r="J116" s="586"/>
      <c r="K116" s="225"/>
    </row>
    <row r="117" spans="1:19" ht="68.25" customHeight="1">
      <c r="A117" s="691"/>
      <c r="B117" s="692"/>
      <c r="C117" s="693"/>
      <c r="D117" s="582" t="s">
        <v>399</v>
      </c>
      <c r="E117" s="583"/>
      <c r="F117" s="586" t="s">
        <v>400</v>
      </c>
      <c r="G117" s="586"/>
      <c r="H117" s="586"/>
      <c r="I117" s="586"/>
      <c r="J117" s="586"/>
      <c r="K117" s="225"/>
    </row>
    <row r="118" spans="1:19" ht="54" customHeight="1">
      <c r="A118" s="691"/>
      <c r="B118" s="692"/>
      <c r="C118" s="693"/>
      <c r="D118" s="557" t="s">
        <v>401</v>
      </c>
      <c r="E118" s="226" t="s">
        <v>402</v>
      </c>
      <c r="F118" s="701" t="s">
        <v>466</v>
      </c>
      <c r="G118" s="701"/>
      <c r="H118" s="701"/>
      <c r="I118" s="701"/>
      <c r="J118" s="701"/>
      <c r="K118" s="225"/>
    </row>
    <row r="119" spans="1:19" ht="160.5" customHeight="1">
      <c r="A119" s="691"/>
      <c r="B119" s="692"/>
      <c r="C119" s="693"/>
      <c r="D119" s="607"/>
      <c r="E119" s="226" t="s">
        <v>403</v>
      </c>
      <c r="F119" s="573" t="s">
        <v>404</v>
      </c>
      <c r="G119" s="584"/>
      <c r="H119" s="584"/>
      <c r="I119" s="584"/>
      <c r="J119" s="585"/>
      <c r="K119" s="225"/>
    </row>
    <row r="120" spans="1:19" ht="53.25" customHeight="1">
      <c r="A120" s="691"/>
      <c r="B120" s="692"/>
      <c r="C120" s="693"/>
      <c r="D120" s="700"/>
      <c r="E120" s="226" t="s">
        <v>405</v>
      </c>
      <c r="F120" s="573" t="s">
        <v>406</v>
      </c>
      <c r="G120" s="684"/>
      <c r="H120" s="684"/>
      <c r="I120" s="684"/>
      <c r="J120" s="685"/>
      <c r="K120" s="225"/>
    </row>
    <row r="121" spans="1:19" ht="61.5" customHeight="1">
      <c r="A121" s="691"/>
      <c r="B121" s="692"/>
      <c r="C121" s="693"/>
      <c r="D121" s="557" t="s">
        <v>407</v>
      </c>
      <c r="E121" s="557" t="s">
        <v>408</v>
      </c>
      <c r="F121" s="573" t="s">
        <v>409</v>
      </c>
      <c r="G121" s="684"/>
      <c r="H121" s="684"/>
      <c r="I121" s="684"/>
      <c r="J121" s="685"/>
      <c r="K121" s="225"/>
    </row>
    <row r="122" spans="1:19" ht="63" customHeight="1">
      <c r="A122" s="691"/>
      <c r="B122" s="692"/>
      <c r="C122" s="693"/>
      <c r="D122" s="700"/>
      <c r="E122" s="700"/>
      <c r="F122" s="586" t="s">
        <v>410</v>
      </c>
      <c r="G122" s="586"/>
      <c r="H122" s="586"/>
      <c r="I122" s="586"/>
      <c r="J122" s="586"/>
      <c r="K122" s="225"/>
    </row>
    <row r="123" spans="1:19" ht="48.75" customHeight="1">
      <c r="A123" s="691"/>
      <c r="B123" s="692"/>
      <c r="C123" s="693"/>
      <c r="D123" s="582" t="s">
        <v>411</v>
      </c>
      <c r="E123" s="583"/>
      <c r="F123" s="586" t="s">
        <v>412</v>
      </c>
      <c r="G123" s="586"/>
      <c r="H123" s="586"/>
      <c r="I123" s="586"/>
      <c r="J123" s="586"/>
      <c r="K123" s="225"/>
    </row>
    <row r="124" spans="1:19" ht="64.95" customHeight="1">
      <c r="A124" s="691"/>
      <c r="B124" s="692"/>
      <c r="C124" s="693"/>
      <c r="D124" s="600" t="s">
        <v>540</v>
      </c>
      <c r="E124" s="664"/>
      <c r="F124" s="707" t="s">
        <v>541</v>
      </c>
      <c r="G124" s="708"/>
      <c r="H124" s="708"/>
      <c r="I124" s="708"/>
      <c r="J124" s="709"/>
      <c r="K124" s="320"/>
    </row>
    <row r="125" spans="1:19" ht="48.75" customHeight="1">
      <c r="A125" s="694"/>
      <c r="B125" s="695"/>
      <c r="C125" s="696"/>
      <c r="D125" s="703" t="s">
        <v>1016</v>
      </c>
      <c r="E125" s="704"/>
      <c r="F125" s="586" t="s">
        <v>413</v>
      </c>
      <c r="G125" s="586"/>
      <c r="H125" s="586"/>
      <c r="I125" s="586"/>
      <c r="J125" s="586"/>
      <c r="K125" s="228"/>
      <c r="S125" s="230" t="s">
        <v>428</v>
      </c>
    </row>
    <row r="126" spans="1:19" ht="106.95" customHeight="1" thickBot="1">
      <c r="A126" s="697"/>
      <c r="B126" s="698"/>
      <c r="C126" s="699"/>
      <c r="D126" s="705"/>
      <c r="E126" s="706"/>
      <c r="F126" s="702" t="s">
        <v>516</v>
      </c>
      <c r="G126" s="702"/>
      <c r="H126" s="702"/>
      <c r="I126" s="702"/>
      <c r="J126" s="702"/>
      <c r="K126" s="229"/>
    </row>
    <row r="127" spans="1:19">
      <c r="B127" s="231"/>
    </row>
  </sheetData>
  <sheetProtection selectLockedCells="1"/>
  <mergeCells count="229">
    <mergeCell ref="F8:J8"/>
    <mergeCell ref="F9:J9"/>
    <mergeCell ref="F42:J42"/>
    <mergeCell ref="D25:E25"/>
    <mergeCell ref="F25:J25"/>
    <mergeCell ref="D26:E26"/>
    <mergeCell ref="F26:J26"/>
    <mergeCell ref="D36:D42"/>
    <mergeCell ref="F7:J7"/>
    <mergeCell ref="F20:J20"/>
    <mergeCell ref="F21:J21"/>
    <mergeCell ref="F22:J22"/>
    <mergeCell ref="D11:E11"/>
    <mergeCell ref="F11:J11"/>
    <mergeCell ref="F12:J12"/>
    <mergeCell ref="D13:D14"/>
    <mergeCell ref="F13:J13"/>
    <mergeCell ref="F14:J14"/>
    <mergeCell ref="D15:E15"/>
    <mergeCell ref="F15:J15"/>
    <mergeCell ref="D10:E10"/>
    <mergeCell ref="D79:E80"/>
    <mergeCell ref="F79:J79"/>
    <mergeCell ref="F80:J80"/>
    <mergeCell ref="F81:J81"/>
    <mergeCell ref="A75:C81"/>
    <mergeCell ref="A100:C100"/>
    <mergeCell ref="D100:E100"/>
    <mergeCell ref="F100:J100"/>
    <mergeCell ref="D92:E92"/>
    <mergeCell ref="F92:J92"/>
    <mergeCell ref="A97:C99"/>
    <mergeCell ref="D97:E99"/>
    <mergeCell ref="F97:J97"/>
    <mergeCell ref="F98:J98"/>
    <mergeCell ref="F99:J99"/>
    <mergeCell ref="A94:C96"/>
    <mergeCell ref="D94:E94"/>
    <mergeCell ref="F94:J94"/>
    <mergeCell ref="D95:E95"/>
    <mergeCell ref="F95:J95"/>
    <mergeCell ref="D96:E96"/>
    <mergeCell ref="F96:J96"/>
    <mergeCell ref="A82:C86"/>
    <mergeCell ref="D82:E82"/>
    <mergeCell ref="F82:J82"/>
    <mergeCell ref="D83:E83"/>
    <mergeCell ref="F83:J83"/>
    <mergeCell ref="D84:E84"/>
    <mergeCell ref="F84:J84"/>
    <mergeCell ref="D85:E85"/>
    <mergeCell ref="F85:J85"/>
    <mergeCell ref="D86:J86"/>
    <mergeCell ref="F126:J126"/>
    <mergeCell ref="D121:D122"/>
    <mergeCell ref="E121:E122"/>
    <mergeCell ref="F121:J121"/>
    <mergeCell ref="F122:J122"/>
    <mergeCell ref="D123:E123"/>
    <mergeCell ref="F123:J123"/>
    <mergeCell ref="D125:E126"/>
    <mergeCell ref="F125:J125"/>
    <mergeCell ref="D124:E124"/>
    <mergeCell ref="F124:J124"/>
    <mergeCell ref="A110:C112"/>
    <mergeCell ref="D110:E112"/>
    <mergeCell ref="F110:J110"/>
    <mergeCell ref="F111:J111"/>
    <mergeCell ref="F112:J112"/>
    <mergeCell ref="A113:C113"/>
    <mergeCell ref="F113:J113"/>
    <mergeCell ref="A114:C126"/>
    <mergeCell ref="D114:E116"/>
    <mergeCell ref="F114:J114"/>
    <mergeCell ref="F116:J116"/>
    <mergeCell ref="D117:E117"/>
    <mergeCell ref="F117:J117"/>
    <mergeCell ref="D118:D120"/>
    <mergeCell ref="F118:J118"/>
    <mergeCell ref="F119:J119"/>
    <mergeCell ref="F120:J120"/>
    <mergeCell ref="F115:J115"/>
    <mergeCell ref="A104:C105"/>
    <mergeCell ref="D104:E105"/>
    <mergeCell ref="F104:J104"/>
    <mergeCell ref="F105:J105"/>
    <mergeCell ref="A106:C106"/>
    <mergeCell ref="D106:E106"/>
    <mergeCell ref="F106:J106"/>
    <mergeCell ref="F107:J107"/>
    <mergeCell ref="D109:E109"/>
    <mergeCell ref="F109:J109"/>
    <mergeCell ref="D108:E108"/>
    <mergeCell ref="F108:J108"/>
    <mergeCell ref="A107:C109"/>
    <mergeCell ref="D107:E107"/>
    <mergeCell ref="A103:C103"/>
    <mergeCell ref="D103:E103"/>
    <mergeCell ref="F103:J103"/>
    <mergeCell ref="D93:E93"/>
    <mergeCell ref="F93:J93"/>
    <mergeCell ref="A87:C89"/>
    <mergeCell ref="D87:D89"/>
    <mergeCell ref="F87:J87"/>
    <mergeCell ref="F89:J89"/>
    <mergeCell ref="A92:C93"/>
    <mergeCell ref="F88:J88"/>
    <mergeCell ref="A102:C102"/>
    <mergeCell ref="D102:E102"/>
    <mergeCell ref="F102:J102"/>
    <mergeCell ref="A90:C91"/>
    <mergeCell ref="D90:E90"/>
    <mergeCell ref="F90:J90"/>
    <mergeCell ref="D91:E91"/>
    <mergeCell ref="F91:J91"/>
    <mergeCell ref="A101:C101"/>
    <mergeCell ref="D101:E101"/>
    <mergeCell ref="F101:J101"/>
    <mergeCell ref="D75:E75"/>
    <mergeCell ref="F75:J75"/>
    <mergeCell ref="D76:E76"/>
    <mergeCell ref="F76:J76"/>
    <mergeCell ref="D77:E78"/>
    <mergeCell ref="F77:J77"/>
    <mergeCell ref="F78:J78"/>
    <mergeCell ref="D72:E72"/>
    <mergeCell ref="F72:J72"/>
    <mergeCell ref="D73:E73"/>
    <mergeCell ref="F73:J73"/>
    <mergeCell ref="D74:E74"/>
    <mergeCell ref="F74:J74"/>
    <mergeCell ref="F68:J68"/>
    <mergeCell ref="A66:C66"/>
    <mergeCell ref="A72:C74"/>
    <mergeCell ref="A67:C69"/>
    <mergeCell ref="D67:E69"/>
    <mergeCell ref="F67:J67"/>
    <mergeCell ref="F69:J69"/>
    <mergeCell ref="A70:C71"/>
    <mergeCell ref="F70:J70"/>
    <mergeCell ref="F71:J71"/>
    <mergeCell ref="D66:E66"/>
    <mergeCell ref="F66:J66"/>
    <mergeCell ref="F59:J59"/>
    <mergeCell ref="F60:J60"/>
    <mergeCell ref="F61:J61"/>
    <mergeCell ref="F62:J62"/>
    <mergeCell ref="F63:J63"/>
    <mergeCell ref="F64:J64"/>
    <mergeCell ref="A53:C65"/>
    <mergeCell ref="D53:E53"/>
    <mergeCell ref="F53:J53"/>
    <mergeCell ref="D54:E54"/>
    <mergeCell ref="F54:J54"/>
    <mergeCell ref="F55:J55"/>
    <mergeCell ref="F56:J56"/>
    <mergeCell ref="F57:J57"/>
    <mergeCell ref="D58:D60"/>
    <mergeCell ref="F58:J58"/>
    <mergeCell ref="F65:J65"/>
    <mergeCell ref="A49:C52"/>
    <mergeCell ref="D49:E49"/>
    <mergeCell ref="F49:J49"/>
    <mergeCell ref="D50:E51"/>
    <mergeCell ref="F50:J50"/>
    <mergeCell ref="F51:J51"/>
    <mergeCell ref="D52:E52"/>
    <mergeCell ref="F52:J52"/>
    <mergeCell ref="A36:C42"/>
    <mergeCell ref="F36:J36"/>
    <mergeCell ref="F37:J37"/>
    <mergeCell ref="F38:J38"/>
    <mergeCell ref="F39:J39"/>
    <mergeCell ref="F40:J40"/>
    <mergeCell ref="F41:J41"/>
    <mergeCell ref="D43:D48"/>
    <mergeCell ref="F43:J43"/>
    <mergeCell ref="F44:J44"/>
    <mergeCell ref="F47:J47"/>
    <mergeCell ref="F46:J46"/>
    <mergeCell ref="F45:J45"/>
    <mergeCell ref="F48:J48"/>
    <mergeCell ref="A43:C48"/>
    <mergeCell ref="A31:C35"/>
    <mergeCell ref="D31:D35"/>
    <mergeCell ref="F31:J31"/>
    <mergeCell ref="F32:J32"/>
    <mergeCell ref="E33:E34"/>
    <mergeCell ref="F33:J33"/>
    <mergeCell ref="F34:J34"/>
    <mergeCell ref="F35:J35"/>
    <mergeCell ref="A27:C28"/>
    <mergeCell ref="D27:E28"/>
    <mergeCell ref="F27:J27"/>
    <mergeCell ref="F28:J28"/>
    <mergeCell ref="A23:C26"/>
    <mergeCell ref="D23:E23"/>
    <mergeCell ref="F23:J23"/>
    <mergeCell ref="D24:E24"/>
    <mergeCell ref="F24:J24"/>
    <mergeCell ref="D17:D22"/>
    <mergeCell ref="F17:J17"/>
    <mergeCell ref="F18:J18"/>
    <mergeCell ref="E19:E20"/>
    <mergeCell ref="F19:J19"/>
    <mergeCell ref="A7:C9"/>
    <mergeCell ref="D7:D9"/>
    <mergeCell ref="D70:D71"/>
    <mergeCell ref="E70:E71"/>
    <mergeCell ref="A1:K1"/>
    <mergeCell ref="A2:K2"/>
    <mergeCell ref="A4:B4"/>
    <mergeCell ref="C4:D4"/>
    <mergeCell ref="E4:F4"/>
    <mergeCell ref="G4:H4"/>
    <mergeCell ref="J4:K4"/>
    <mergeCell ref="J5:K5"/>
    <mergeCell ref="A6:C6"/>
    <mergeCell ref="F6:J6"/>
    <mergeCell ref="F10:J10"/>
    <mergeCell ref="A29:C30"/>
    <mergeCell ref="D29:E29"/>
    <mergeCell ref="F29:J29"/>
    <mergeCell ref="D30:E30"/>
    <mergeCell ref="F30:J30"/>
    <mergeCell ref="A16:C22"/>
    <mergeCell ref="D16:E16"/>
    <mergeCell ref="F16:J16"/>
    <mergeCell ref="A10:C15"/>
  </mergeCells>
  <phoneticPr fontId="60"/>
  <dataValidations count="5">
    <dataValidation imeMode="on" allowBlank="1" showInputMessage="1" showErrorMessage="1" sqref="C4:D4 J4:K4 G4:H4" xr:uid="{00000000-0002-0000-0000-000000000000}"/>
    <dataValidation type="list" allowBlank="1" showInputMessage="1" showErrorMessage="1" sqref="K104:K126 K7:K99" xr:uid="{00000000-0002-0000-0000-000001000000}">
      <formula1>$S$125:$S$126</formula1>
    </dataValidation>
    <dataValidation type="list" allowBlank="1" showInputMessage="1" showErrorMessage="1" sqref="K100:K102" xr:uid="{00000000-0002-0000-0000-000002000000}">
      <formula1>$S$127:$S$128</formula1>
    </dataValidation>
    <dataValidation type="list" allowBlank="1" showInputMessage="1" showErrorMessage="1" sqref="K103" xr:uid="{00000000-0002-0000-0000-000004000000}">
      <formula1>$S$123:$S$123</formula1>
    </dataValidation>
    <dataValidation type="list" allowBlank="1" showInputMessage="1" showErrorMessage="1" sqref="S125" xr:uid="{00000000-0002-0000-0000-000003000000}">
      <formula1>$K$11:$K$126</formula1>
    </dataValidation>
  </dataValidations>
  <printOptions horizontalCentered="1"/>
  <pageMargins left="0.31496062992125984" right="0.31496062992125984" top="0.74803149606299213" bottom="0.74803149606299213" header="0.31496062992125984" footer="0.31496062992125984"/>
  <pageSetup paperSize="9" scale="45" orientation="portrait" r:id="rId1"/>
  <headerFooter>
    <oddFooter>&amp;C&amp;"HG丸ｺﾞｼｯｸM-PRO,標準"&amp;14&amp;P /６</oddFooter>
  </headerFooter>
  <rowBreaks count="5" manualBreakCount="5">
    <brk id="22" max="10" man="1"/>
    <brk id="48" max="10" man="1"/>
    <brk id="66" max="10" man="1"/>
    <brk id="91" max="10" man="1"/>
    <brk id="109" max="1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A971B-EAD9-44B0-8A04-765C5D001A8B}">
  <sheetPr>
    <pageSetUpPr autoPageBreaks="0"/>
  </sheetPr>
  <dimension ref="A1:BE169"/>
  <sheetViews>
    <sheetView showGridLines="0" showRowColHeaders="0" zoomScaleNormal="100" zoomScaleSheetLayoutView="100" workbookViewId="0">
      <selection activeCell="I20" sqref="I20:AO21"/>
    </sheetView>
  </sheetViews>
  <sheetFormatPr defaultColWidth="2.77734375" defaultRowHeight="15" customHeight="1"/>
  <cols>
    <col min="1" max="8" width="2.77734375" style="327" customWidth="1"/>
    <col min="9" max="9" width="2.21875" style="327" customWidth="1"/>
    <col min="10" max="69" width="2.77734375" style="327" customWidth="1"/>
    <col min="70" max="70" width="3.21875" style="327" customWidth="1"/>
    <col min="71" max="16384" width="2.77734375" style="327"/>
  </cols>
  <sheetData>
    <row r="1" spans="1:41" ht="15" customHeight="1">
      <c r="A1" s="742" t="s">
        <v>592</v>
      </c>
      <c r="B1" s="742"/>
      <c r="C1" s="742"/>
      <c r="D1" s="742"/>
      <c r="E1" s="742"/>
      <c r="F1" s="742"/>
      <c r="G1" s="742"/>
      <c r="H1" s="742"/>
      <c r="I1" s="742"/>
      <c r="J1" s="742"/>
      <c r="K1" s="742"/>
      <c r="L1" s="742"/>
      <c r="M1" s="742"/>
      <c r="N1" s="742"/>
      <c r="O1" s="742"/>
      <c r="P1" s="742"/>
      <c r="Q1" s="742"/>
      <c r="R1" s="742"/>
      <c r="S1" s="742"/>
      <c r="T1" s="742"/>
      <c r="U1" s="742"/>
      <c r="V1" s="742"/>
      <c r="W1" s="742"/>
      <c r="X1" s="742"/>
      <c r="Y1" s="742"/>
      <c r="Z1" s="742"/>
      <c r="AA1" s="742"/>
      <c r="AB1" s="742"/>
      <c r="AC1" s="742"/>
      <c r="AD1" s="742"/>
      <c r="AE1" s="742"/>
      <c r="AF1" s="742"/>
      <c r="AG1" s="742"/>
      <c r="AH1" s="742"/>
      <c r="AI1" s="742"/>
      <c r="AJ1" s="742"/>
      <c r="AK1" s="742"/>
      <c r="AL1" s="742"/>
      <c r="AM1" s="742"/>
      <c r="AN1" s="742"/>
      <c r="AO1" s="742"/>
    </row>
    <row r="2" spans="1:41" ht="15" customHeight="1">
      <c r="A2" s="742"/>
      <c r="B2" s="742"/>
      <c r="C2" s="742"/>
      <c r="D2" s="742"/>
      <c r="E2" s="742"/>
      <c r="F2" s="742"/>
      <c r="G2" s="742"/>
      <c r="H2" s="742"/>
      <c r="I2" s="742"/>
      <c r="J2" s="742"/>
      <c r="K2" s="742"/>
      <c r="L2" s="742"/>
      <c r="M2" s="742"/>
      <c r="N2" s="742"/>
      <c r="O2" s="742"/>
      <c r="P2" s="742"/>
      <c r="Q2" s="742"/>
      <c r="R2" s="742"/>
      <c r="S2" s="742"/>
      <c r="T2" s="742"/>
      <c r="U2" s="742"/>
      <c r="V2" s="742"/>
      <c r="W2" s="742"/>
      <c r="X2" s="742"/>
      <c r="Y2" s="742"/>
      <c r="Z2" s="742"/>
      <c r="AA2" s="742"/>
      <c r="AB2" s="742"/>
      <c r="AC2" s="742"/>
      <c r="AD2" s="742"/>
      <c r="AE2" s="742"/>
      <c r="AF2" s="742"/>
      <c r="AG2" s="742"/>
      <c r="AH2" s="742"/>
      <c r="AI2" s="742"/>
      <c r="AJ2" s="742"/>
      <c r="AK2" s="742"/>
      <c r="AL2" s="742"/>
      <c r="AM2" s="742"/>
      <c r="AN2" s="742"/>
      <c r="AO2" s="742"/>
    </row>
    <row r="3" spans="1:41" ht="15" customHeight="1">
      <c r="A3" s="328"/>
      <c r="B3" s="328"/>
      <c r="C3" s="328"/>
      <c r="D3" s="328"/>
      <c r="E3" s="328"/>
      <c r="F3" s="328"/>
      <c r="G3" s="328"/>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8"/>
      <c r="AN3" s="328"/>
      <c r="AO3" s="328"/>
    </row>
    <row r="4" spans="1:41" ht="15" customHeight="1">
      <c r="A4" s="328" t="s">
        <v>593</v>
      </c>
      <c r="B4" s="328"/>
      <c r="C4" s="328"/>
      <c r="D4" s="328"/>
      <c r="E4" s="328"/>
      <c r="F4" s="328"/>
      <c r="G4" s="328"/>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28"/>
      <c r="AN4" s="328"/>
      <c r="AO4" s="328"/>
    </row>
    <row r="5" spans="1:41" ht="15" customHeight="1">
      <c r="A5" s="328"/>
      <c r="B5" s="328"/>
      <c r="C5" s="328"/>
      <c r="D5" s="328"/>
      <c r="E5" s="328"/>
      <c r="F5" s="328"/>
      <c r="G5" s="328"/>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row>
    <row r="6" spans="1:41" ht="15" customHeight="1">
      <c r="A6" s="742" t="s">
        <v>594</v>
      </c>
      <c r="B6" s="742"/>
      <c r="C6" s="742"/>
      <c r="D6" s="742"/>
      <c r="E6" s="742"/>
      <c r="F6" s="742"/>
      <c r="G6" s="742"/>
      <c r="H6" s="742"/>
      <c r="I6" s="742"/>
      <c r="J6" s="742"/>
      <c r="K6" s="742"/>
      <c r="L6" s="742"/>
      <c r="M6" s="742"/>
      <c r="N6" s="742"/>
      <c r="O6" s="742"/>
      <c r="P6" s="742"/>
      <c r="Q6" s="742"/>
      <c r="R6" s="742"/>
      <c r="S6" s="742"/>
      <c r="T6" s="742"/>
      <c r="U6" s="742"/>
      <c r="V6" s="742"/>
      <c r="W6" s="742"/>
      <c r="X6" s="742"/>
      <c r="Y6" s="742"/>
      <c r="Z6" s="742"/>
      <c r="AA6" s="742"/>
      <c r="AB6" s="742"/>
      <c r="AC6" s="742"/>
      <c r="AD6" s="742"/>
      <c r="AE6" s="742"/>
      <c r="AF6" s="742"/>
      <c r="AG6" s="742"/>
      <c r="AH6" s="742"/>
      <c r="AI6" s="742"/>
      <c r="AJ6" s="742"/>
      <c r="AK6" s="742"/>
      <c r="AL6" s="742"/>
      <c r="AM6" s="742"/>
      <c r="AN6" s="742"/>
      <c r="AO6" s="742"/>
    </row>
    <row r="7" spans="1:41" ht="15" customHeight="1">
      <c r="A7" s="329"/>
      <c r="B7" s="329"/>
      <c r="C7" s="329"/>
      <c r="D7" s="329"/>
      <c r="E7" s="329"/>
      <c r="F7" s="329"/>
      <c r="G7" s="329"/>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ht="16.95" customHeight="1">
      <c r="A8" s="329"/>
      <c r="B8" s="329"/>
      <c r="C8" s="329"/>
      <c r="D8" s="329"/>
      <c r="E8" s="329"/>
      <c r="F8" s="329"/>
      <c r="G8" s="329"/>
      <c r="H8" s="329"/>
      <c r="I8" s="329"/>
      <c r="J8" s="329"/>
      <c r="K8" s="329"/>
      <c r="L8" s="329"/>
      <c r="M8" s="329"/>
      <c r="N8" s="329"/>
      <c r="O8" s="329"/>
      <c r="P8" s="329"/>
      <c r="Q8" s="329"/>
      <c r="R8" s="329"/>
      <c r="S8" s="329"/>
      <c r="T8" s="329"/>
      <c r="U8" s="929" t="s">
        <v>595</v>
      </c>
      <c r="V8" s="930"/>
      <c r="W8" s="930"/>
      <c r="X8" s="933"/>
      <c r="Y8" s="933"/>
      <c r="Z8" s="933"/>
      <c r="AA8" s="783" t="s">
        <v>596</v>
      </c>
      <c r="AB8" s="783"/>
      <c r="AC8" s="783"/>
      <c r="AD8" s="933"/>
      <c r="AE8" s="933"/>
      <c r="AF8" s="933"/>
      <c r="AG8" s="783" t="s">
        <v>597</v>
      </c>
      <c r="AH8" s="783"/>
      <c r="AI8" s="783"/>
      <c r="AJ8" s="933"/>
      <c r="AK8" s="933"/>
      <c r="AL8" s="933"/>
      <c r="AM8" s="783" t="s">
        <v>598</v>
      </c>
      <c r="AN8" s="783"/>
      <c r="AO8" s="798"/>
    </row>
    <row r="9" spans="1:41" ht="16.95" customHeight="1">
      <c r="A9" s="328"/>
      <c r="B9" s="328"/>
      <c r="C9" s="328"/>
      <c r="D9" s="328"/>
      <c r="E9" s="328"/>
      <c r="F9" s="328"/>
      <c r="G9" s="328"/>
      <c r="H9" s="328"/>
      <c r="I9" s="328"/>
      <c r="J9" s="328"/>
      <c r="K9" s="328"/>
      <c r="L9" s="328"/>
      <c r="M9" s="328"/>
      <c r="N9" s="328"/>
      <c r="O9" s="328"/>
      <c r="P9" s="328"/>
      <c r="Q9" s="328"/>
      <c r="R9" s="328"/>
      <c r="S9" s="328"/>
      <c r="T9" s="328"/>
      <c r="U9" s="931"/>
      <c r="V9" s="932"/>
      <c r="W9" s="932"/>
      <c r="X9" s="934"/>
      <c r="Y9" s="934"/>
      <c r="Z9" s="934"/>
      <c r="AA9" s="785"/>
      <c r="AB9" s="785"/>
      <c r="AC9" s="785"/>
      <c r="AD9" s="934"/>
      <c r="AE9" s="934"/>
      <c r="AF9" s="934"/>
      <c r="AG9" s="785"/>
      <c r="AH9" s="785"/>
      <c r="AI9" s="785"/>
      <c r="AJ9" s="934"/>
      <c r="AK9" s="934"/>
      <c r="AL9" s="934"/>
      <c r="AM9" s="785"/>
      <c r="AN9" s="785"/>
      <c r="AO9" s="799"/>
    </row>
    <row r="10" spans="1:41" ht="15" customHeight="1" thickBot="1">
      <c r="A10" s="328"/>
      <c r="B10" s="328"/>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328"/>
      <c r="AH10" s="328"/>
      <c r="AI10" s="328"/>
      <c r="AJ10" s="328"/>
      <c r="AK10" s="328"/>
      <c r="AL10" s="328"/>
      <c r="AM10" s="328"/>
      <c r="AN10" s="328"/>
      <c r="AO10" s="328"/>
    </row>
    <row r="11" spans="1:41" ht="16.95" customHeight="1">
      <c r="A11" s="750" t="s">
        <v>599</v>
      </c>
      <c r="B11" s="858"/>
      <c r="C11" s="863" t="s">
        <v>600</v>
      </c>
      <c r="D11" s="765"/>
      <c r="E11" s="765"/>
      <c r="F11" s="765"/>
      <c r="G11" s="765"/>
      <c r="H11" s="766"/>
      <c r="I11" s="864"/>
      <c r="J11" s="828"/>
      <c r="K11" s="828"/>
      <c r="L11" s="828"/>
      <c r="M11" s="828"/>
      <c r="N11" s="828"/>
      <c r="O11" s="828"/>
      <c r="P11" s="828"/>
      <c r="Q11" s="828"/>
      <c r="R11" s="828"/>
      <c r="S11" s="828"/>
      <c r="T11" s="828"/>
      <c r="U11" s="828"/>
      <c r="V11" s="828"/>
      <c r="W11" s="828"/>
      <c r="X11" s="828"/>
      <c r="Y11" s="828"/>
      <c r="Z11" s="828"/>
      <c r="AA11" s="828"/>
      <c r="AB11" s="828"/>
      <c r="AC11" s="828"/>
      <c r="AD11" s="828"/>
      <c r="AE11" s="828"/>
      <c r="AF11" s="828"/>
      <c r="AG11" s="912" t="s">
        <v>601</v>
      </c>
      <c r="AH11" s="913"/>
      <c r="AI11" s="913"/>
      <c r="AJ11" s="913"/>
      <c r="AK11" s="913"/>
      <c r="AL11" s="913"/>
      <c r="AM11" s="913"/>
      <c r="AN11" s="913"/>
      <c r="AO11" s="914"/>
    </row>
    <row r="12" spans="1:41" ht="16.95" customHeight="1">
      <c r="A12" s="859"/>
      <c r="B12" s="860"/>
      <c r="C12" s="852"/>
      <c r="D12" s="853"/>
      <c r="E12" s="853"/>
      <c r="F12" s="853"/>
      <c r="G12" s="853"/>
      <c r="H12" s="854"/>
      <c r="I12" s="865"/>
      <c r="J12" s="866"/>
      <c r="K12" s="866"/>
      <c r="L12" s="866"/>
      <c r="M12" s="866"/>
      <c r="N12" s="866"/>
      <c r="O12" s="866"/>
      <c r="P12" s="866"/>
      <c r="Q12" s="866"/>
      <c r="R12" s="866"/>
      <c r="S12" s="866"/>
      <c r="T12" s="866"/>
      <c r="U12" s="866"/>
      <c r="V12" s="866"/>
      <c r="W12" s="866"/>
      <c r="X12" s="866"/>
      <c r="Y12" s="866"/>
      <c r="Z12" s="866"/>
      <c r="AA12" s="866"/>
      <c r="AB12" s="866"/>
      <c r="AC12" s="866"/>
      <c r="AD12" s="866"/>
      <c r="AE12" s="866"/>
      <c r="AF12" s="866"/>
      <c r="AG12" s="915"/>
      <c r="AH12" s="749"/>
      <c r="AI12" s="749"/>
      <c r="AJ12" s="749"/>
      <c r="AK12" s="749"/>
      <c r="AL12" s="749"/>
      <c r="AM12" s="749"/>
      <c r="AN12" s="749"/>
      <c r="AO12" s="916"/>
    </row>
    <row r="13" spans="1:41" ht="16.95" customHeight="1">
      <c r="A13" s="859"/>
      <c r="B13" s="860"/>
      <c r="C13" s="920" t="s">
        <v>602</v>
      </c>
      <c r="D13" s="921"/>
      <c r="E13" s="921"/>
      <c r="F13" s="921"/>
      <c r="G13" s="921"/>
      <c r="H13" s="922"/>
      <c r="I13" s="923" t="s">
        <v>603</v>
      </c>
      <c r="J13" s="924"/>
      <c r="K13" s="330"/>
      <c r="L13" s="330"/>
      <c r="M13" s="330"/>
      <c r="N13" s="331" t="s">
        <v>604</v>
      </c>
      <c r="O13" s="330"/>
      <c r="P13" s="330"/>
      <c r="Q13" s="330"/>
      <c r="R13" s="330"/>
      <c r="S13" s="925"/>
      <c r="T13" s="926"/>
      <c r="U13" s="926"/>
      <c r="V13" s="926"/>
      <c r="W13" s="926"/>
      <c r="X13" s="926"/>
      <c r="Y13" s="926"/>
      <c r="Z13" s="926"/>
      <c r="AA13" s="926"/>
      <c r="AB13" s="926"/>
      <c r="AC13" s="926"/>
      <c r="AD13" s="926"/>
      <c r="AE13" s="926"/>
      <c r="AF13" s="927"/>
      <c r="AG13" s="915"/>
      <c r="AH13" s="749"/>
      <c r="AI13" s="749"/>
      <c r="AJ13" s="749"/>
      <c r="AK13" s="749"/>
      <c r="AL13" s="749"/>
      <c r="AM13" s="749"/>
      <c r="AN13" s="749"/>
      <c r="AO13" s="916"/>
    </row>
    <row r="14" spans="1:41" ht="16.95" customHeight="1">
      <c r="A14" s="859"/>
      <c r="B14" s="860"/>
      <c r="C14" s="928" t="s">
        <v>605</v>
      </c>
      <c r="D14" s="850"/>
      <c r="E14" s="850"/>
      <c r="F14" s="850"/>
      <c r="G14" s="850"/>
      <c r="H14" s="851"/>
      <c r="I14" s="900"/>
      <c r="J14" s="901"/>
      <c r="K14" s="901"/>
      <c r="L14" s="901"/>
      <c r="M14" s="901"/>
      <c r="N14" s="901"/>
      <c r="O14" s="901"/>
      <c r="P14" s="901"/>
      <c r="Q14" s="901"/>
      <c r="R14" s="901"/>
      <c r="S14" s="901"/>
      <c r="T14" s="901"/>
      <c r="U14" s="901"/>
      <c r="V14" s="901"/>
      <c r="W14" s="901"/>
      <c r="X14" s="901"/>
      <c r="Y14" s="901"/>
      <c r="Z14" s="901"/>
      <c r="AA14" s="901"/>
      <c r="AB14" s="901"/>
      <c r="AC14" s="901"/>
      <c r="AD14" s="901"/>
      <c r="AE14" s="901"/>
      <c r="AF14" s="901"/>
      <c r="AG14" s="915"/>
      <c r="AH14" s="749"/>
      <c r="AI14" s="749"/>
      <c r="AJ14" s="749"/>
      <c r="AK14" s="749"/>
      <c r="AL14" s="749"/>
      <c r="AM14" s="749"/>
      <c r="AN14" s="749"/>
      <c r="AO14" s="916"/>
    </row>
    <row r="15" spans="1:41" ht="16.95" customHeight="1">
      <c r="A15" s="859"/>
      <c r="B15" s="860"/>
      <c r="C15" s="852"/>
      <c r="D15" s="853"/>
      <c r="E15" s="853"/>
      <c r="F15" s="853"/>
      <c r="G15" s="853"/>
      <c r="H15" s="854"/>
      <c r="I15" s="865"/>
      <c r="J15" s="866"/>
      <c r="K15" s="866"/>
      <c r="L15" s="866"/>
      <c r="M15" s="866"/>
      <c r="N15" s="866"/>
      <c r="O15" s="866"/>
      <c r="P15" s="866"/>
      <c r="Q15" s="866"/>
      <c r="R15" s="866"/>
      <c r="S15" s="866"/>
      <c r="T15" s="866"/>
      <c r="U15" s="866"/>
      <c r="V15" s="866"/>
      <c r="W15" s="866"/>
      <c r="X15" s="866"/>
      <c r="Y15" s="866"/>
      <c r="Z15" s="866"/>
      <c r="AA15" s="866"/>
      <c r="AB15" s="866"/>
      <c r="AC15" s="866"/>
      <c r="AD15" s="866"/>
      <c r="AE15" s="866"/>
      <c r="AF15" s="866"/>
      <c r="AG15" s="915"/>
      <c r="AH15" s="749"/>
      <c r="AI15" s="749"/>
      <c r="AJ15" s="749"/>
      <c r="AK15" s="749"/>
      <c r="AL15" s="749"/>
      <c r="AM15" s="749"/>
      <c r="AN15" s="749"/>
      <c r="AO15" s="916"/>
    </row>
    <row r="16" spans="1:41" ht="16.95" customHeight="1">
      <c r="A16" s="859"/>
      <c r="B16" s="860"/>
      <c r="C16" s="852"/>
      <c r="D16" s="853"/>
      <c r="E16" s="853"/>
      <c r="F16" s="853"/>
      <c r="G16" s="853"/>
      <c r="H16" s="854"/>
      <c r="I16" s="900"/>
      <c r="J16" s="901"/>
      <c r="K16" s="901"/>
      <c r="L16" s="901"/>
      <c r="M16" s="901"/>
      <c r="N16" s="901"/>
      <c r="O16" s="901"/>
      <c r="P16" s="901"/>
      <c r="Q16" s="901"/>
      <c r="R16" s="901"/>
      <c r="S16" s="901"/>
      <c r="T16" s="901"/>
      <c r="U16" s="901"/>
      <c r="V16" s="901"/>
      <c r="W16" s="901"/>
      <c r="X16" s="901"/>
      <c r="Y16" s="901"/>
      <c r="Z16" s="901"/>
      <c r="AA16" s="901"/>
      <c r="AB16" s="901"/>
      <c r="AC16" s="901"/>
      <c r="AD16" s="901"/>
      <c r="AE16" s="901"/>
      <c r="AF16" s="901"/>
      <c r="AG16" s="915"/>
      <c r="AH16" s="749"/>
      <c r="AI16" s="749"/>
      <c r="AJ16" s="749"/>
      <c r="AK16" s="749"/>
      <c r="AL16" s="749"/>
      <c r="AM16" s="749"/>
      <c r="AN16" s="749"/>
      <c r="AO16" s="916"/>
    </row>
    <row r="17" spans="1:41" ht="16.95" customHeight="1">
      <c r="A17" s="859"/>
      <c r="B17" s="860"/>
      <c r="C17" s="855"/>
      <c r="D17" s="856"/>
      <c r="E17" s="856"/>
      <c r="F17" s="856"/>
      <c r="G17" s="856"/>
      <c r="H17" s="857"/>
      <c r="I17" s="865"/>
      <c r="J17" s="866"/>
      <c r="K17" s="866"/>
      <c r="L17" s="866"/>
      <c r="M17" s="866"/>
      <c r="N17" s="866"/>
      <c r="O17" s="866"/>
      <c r="P17" s="866"/>
      <c r="Q17" s="866"/>
      <c r="R17" s="866"/>
      <c r="S17" s="866"/>
      <c r="T17" s="866"/>
      <c r="U17" s="866"/>
      <c r="V17" s="866"/>
      <c r="W17" s="866"/>
      <c r="X17" s="866"/>
      <c r="Y17" s="866"/>
      <c r="Z17" s="866"/>
      <c r="AA17" s="866"/>
      <c r="AB17" s="866"/>
      <c r="AC17" s="866"/>
      <c r="AD17" s="866"/>
      <c r="AE17" s="866"/>
      <c r="AF17" s="866"/>
      <c r="AG17" s="915"/>
      <c r="AH17" s="749"/>
      <c r="AI17" s="749"/>
      <c r="AJ17" s="749"/>
      <c r="AK17" s="749"/>
      <c r="AL17" s="749"/>
      <c r="AM17" s="749"/>
      <c r="AN17" s="749"/>
      <c r="AO17" s="916"/>
    </row>
    <row r="18" spans="1:41" ht="16.95" customHeight="1">
      <c r="A18" s="859"/>
      <c r="B18" s="860"/>
      <c r="C18" s="849" t="s">
        <v>606</v>
      </c>
      <c r="D18" s="850"/>
      <c r="E18" s="850"/>
      <c r="F18" s="850"/>
      <c r="G18" s="850"/>
      <c r="H18" s="851"/>
      <c r="I18" s="900"/>
      <c r="J18" s="901"/>
      <c r="K18" s="901"/>
      <c r="L18" s="901"/>
      <c r="M18" s="901"/>
      <c r="N18" s="901"/>
      <c r="O18" s="901"/>
      <c r="P18" s="901"/>
      <c r="Q18" s="901"/>
      <c r="R18" s="901"/>
      <c r="S18" s="901"/>
      <c r="T18" s="901"/>
      <c r="U18" s="901"/>
      <c r="V18" s="901"/>
      <c r="W18" s="901"/>
      <c r="X18" s="901"/>
      <c r="Y18" s="901"/>
      <c r="Z18" s="901"/>
      <c r="AA18" s="901"/>
      <c r="AB18" s="901"/>
      <c r="AC18" s="901"/>
      <c r="AD18" s="901"/>
      <c r="AE18" s="901"/>
      <c r="AF18" s="901"/>
      <c r="AG18" s="915"/>
      <c r="AH18" s="749"/>
      <c r="AI18" s="749"/>
      <c r="AJ18" s="749"/>
      <c r="AK18" s="749"/>
      <c r="AL18" s="749"/>
      <c r="AM18" s="749"/>
      <c r="AN18" s="749"/>
      <c r="AO18" s="916"/>
    </row>
    <row r="19" spans="1:41" ht="16.95" customHeight="1" thickBot="1">
      <c r="A19" s="859"/>
      <c r="B19" s="860"/>
      <c r="C19" s="767"/>
      <c r="D19" s="768"/>
      <c r="E19" s="768"/>
      <c r="F19" s="768"/>
      <c r="G19" s="768"/>
      <c r="H19" s="769"/>
      <c r="I19" s="902"/>
      <c r="J19" s="831"/>
      <c r="K19" s="831"/>
      <c r="L19" s="831"/>
      <c r="M19" s="831"/>
      <c r="N19" s="831"/>
      <c r="O19" s="831"/>
      <c r="P19" s="831"/>
      <c r="Q19" s="831"/>
      <c r="R19" s="831"/>
      <c r="S19" s="831"/>
      <c r="T19" s="831"/>
      <c r="U19" s="831"/>
      <c r="V19" s="831"/>
      <c r="W19" s="831"/>
      <c r="X19" s="831"/>
      <c r="Y19" s="831"/>
      <c r="Z19" s="831"/>
      <c r="AA19" s="831"/>
      <c r="AB19" s="831"/>
      <c r="AC19" s="831"/>
      <c r="AD19" s="831"/>
      <c r="AE19" s="831"/>
      <c r="AF19" s="831"/>
      <c r="AG19" s="917"/>
      <c r="AH19" s="918"/>
      <c r="AI19" s="918"/>
      <c r="AJ19" s="918"/>
      <c r="AK19" s="918"/>
      <c r="AL19" s="918"/>
      <c r="AM19" s="918"/>
      <c r="AN19" s="918"/>
      <c r="AO19" s="919"/>
    </row>
    <row r="20" spans="1:41" ht="16.95" customHeight="1">
      <c r="A20" s="859"/>
      <c r="B20" s="860"/>
      <c r="C20" s="764" t="s">
        <v>607</v>
      </c>
      <c r="D20" s="765"/>
      <c r="E20" s="765"/>
      <c r="F20" s="765"/>
      <c r="G20" s="765"/>
      <c r="H20" s="766"/>
      <c r="I20" s="864"/>
      <c r="J20" s="828"/>
      <c r="K20" s="828"/>
      <c r="L20" s="828"/>
      <c r="M20" s="828"/>
      <c r="N20" s="828"/>
      <c r="O20" s="828"/>
      <c r="P20" s="828"/>
      <c r="Q20" s="828"/>
      <c r="R20" s="828"/>
      <c r="S20" s="828"/>
      <c r="T20" s="828"/>
      <c r="U20" s="828"/>
      <c r="V20" s="828"/>
      <c r="W20" s="828"/>
      <c r="X20" s="828"/>
      <c r="Y20" s="828"/>
      <c r="Z20" s="828"/>
      <c r="AA20" s="828"/>
      <c r="AB20" s="828"/>
      <c r="AC20" s="828"/>
      <c r="AD20" s="828"/>
      <c r="AE20" s="828"/>
      <c r="AF20" s="828"/>
      <c r="AG20" s="903"/>
      <c r="AH20" s="903"/>
      <c r="AI20" s="903"/>
      <c r="AJ20" s="903"/>
      <c r="AK20" s="903"/>
      <c r="AL20" s="903"/>
      <c r="AM20" s="903"/>
      <c r="AN20" s="903"/>
      <c r="AO20" s="904"/>
    </row>
    <row r="21" spans="1:41" ht="16.95" customHeight="1">
      <c r="A21" s="859"/>
      <c r="B21" s="860"/>
      <c r="C21" s="767"/>
      <c r="D21" s="768"/>
      <c r="E21" s="768"/>
      <c r="F21" s="768"/>
      <c r="G21" s="768"/>
      <c r="H21" s="769"/>
      <c r="I21" s="902"/>
      <c r="J21" s="831"/>
      <c r="K21" s="831"/>
      <c r="L21" s="831"/>
      <c r="M21" s="831"/>
      <c r="N21" s="831"/>
      <c r="O21" s="831"/>
      <c r="P21" s="831"/>
      <c r="Q21" s="831"/>
      <c r="R21" s="831"/>
      <c r="S21" s="831"/>
      <c r="T21" s="831"/>
      <c r="U21" s="831"/>
      <c r="V21" s="831"/>
      <c r="W21" s="831"/>
      <c r="X21" s="831"/>
      <c r="Y21" s="831"/>
      <c r="Z21" s="831"/>
      <c r="AA21" s="831"/>
      <c r="AB21" s="831"/>
      <c r="AC21" s="831"/>
      <c r="AD21" s="831"/>
      <c r="AE21" s="831"/>
      <c r="AF21" s="831"/>
      <c r="AG21" s="831"/>
      <c r="AH21" s="831"/>
      <c r="AI21" s="831"/>
      <c r="AJ21" s="831"/>
      <c r="AK21" s="831"/>
      <c r="AL21" s="831"/>
      <c r="AM21" s="831"/>
      <c r="AN21" s="831"/>
      <c r="AO21" s="832"/>
    </row>
    <row r="22" spans="1:41" ht="16.95" customHeight="1">
      <c r="A22" s="859"/>
      <c r="B22" s="860"/>
      <c r="C22" s="863" t="s">
        <v>608</v>
      </c>
      <c r="D22" s="905"/>
      <c r="E22" s="905"/>
      <c r="F22" s="905"/>
      <c r="G22" s="905"/>
      <c r="H22" s="906"/>
      <c r="I22" s="910"/>
      <c r="J22" s="890"/>
      <c r="K22" s="890"/>
      <c r="L22" s="890"/>
      <c r="M22" s="890"/>
      <c r="N22" s="890"/>
      <c r="O22" s="890"/>
      <c r="P22" s="890"/>
      <c r="Q22" s="890"/>
      <c r="R22" s="890"/>
      <c r="S22" s="890"/>
      <c r="T22" s="890"/>
      <c r="U22" s="890"/>
      <c r="V22" s="890"/>
      <c r="W22" s="890"/>
      <c r="X22" s="890"/>
      <c r="Y22" s="890"/>
      <c r="Z22" s="892"/>
      <c r="AA22" s="892"/>
      <c r="AB22" s="894"/>
      <c r="AC22" s="896"/>
      <c r="AD22" s="896"/>
      <c r="AE22" s="896"/>
      <c r="AF22" s="896"/>
      <c r="AG22" s="896"/>
      <c r="AH22" s="896"/>
      <c r="AI22" s="896"/>
      <c r="AJ22" s="896"/>
      <c r="AK22" s="896"/>
      <c r="AL22" s="896"/>
      <c r="AM22" s="896"/>
      <c r="AN22" s="896"/>
      <c r="AO22" s="897"/>
    </row>
    <row r="23" spans="1:41" ht="16.95" customHeight="1">
      <c r="A23" s="859"/>
      <c r="B23" s="860"/>
      <c r="C23" s="907"/>
      <c r="D23" s="908"/>
      <c r="E23" s="908"/>
      <c r="F23" s="908"/>
      <c r="G23" s="908"/>
      <c r="H23" s="909"/>
      <c r="I23" s="911"/>
      <c r="J23" s="891"/>
      <c r="K23" s="891"/>
      <c r="L23" s="891"/>
      <c r="M23" s="891"/>
      <c r="N23" s="891"/>
      <c r="O23" s="891"/>
      <c r="P23" s="891"/>
      <c r="Q23" s="891"/>
      <c r="R23" s="891"/>
      <c r="S23" s="891"/>
      <c r="T23" s="891"/>
      <c r="U23" s="891"/>
      <c r="V23" s="891"/>
      <c r="W23" s="891"/>
      <c r="X23" s="891"/>
      <c r="Y23" s="891"/>
      <c r="Z23" s="893"/>
      <c r="AA23" s="893"/>
      <c r="AB23" s="895"/>
      <c r="AC23" s="898"/>
      <c r="AD23" s="898"/>
      <c r="AE23" s="898"/>
      <c r="AF23" s="898"/>
      <c r="AG23" s="898"/>
      <c r="AH23" s="898"/>
      <c r="AI23" s="898"/>
      <c r="AJ23" s="898"/>
      <c r="AK23" s="898"/>
      <c r="AL23" s="898"/>
      <c r="AM23" s="898"/>
      <c r="AN23" s="898"/>
      <c r="AO23" s="899"/>
    </row>
    <row r="24" spans="1:41" ht="16.95" customHeight="1">
      <c r="A24" s="859"/>
      <c r="B24" s="860"/>
      <c r="C24" s="792" t="s">
        <v>609</v>
      </c>
      <c r="D24" s="793"/>
      <c r="E24" s="793"/>
      <c r="F24" s="793"/>
      <c r="G24" s="793"/>
      <c r="H24" s="794"/>
      <c r="I24" s="823"/>
      <c r="J24" s="824"/>
      <c r="K24" s="827"/>
      <c r="L24" s="828"/>
      <c r="M24" s="828"/>
      <c r="N24" s="828"/>
      <c r="O24" s="828"/>
      <c r="P24" s="828"/>
      <c r="Q24" s="828"/>
      <c r="R24" s="828"/>
      <c r="S24" s="828"/>
      <c r="T24" s="828"/>
      <c r="U24" s="828"/>
      <c r="V24" s="828"/>
      <c r="W24" s="828"/>
      <c r="X24" s="828"/>
      <c r="Y24" s="828"/>
      <c r="Z24" s="828"/>
      <c r="AA24" s="828"/>
      <c r="AB24" s="828"/>
      <c r="AC24" s="828"/>
      <c r="AD24" s="828"/>
      <c r="AE24" s="828"/>
      <c r="AF24" s="828"/>
      <c r="AG24" s="828"/>
      <c r="AH24" s="828"/>
      <c r="AI24" s="828"/>
      <c r="AJ24" s="828"/>
      <c r="AK24" s="828"/>
      <c r="AL24" s="828"/>
      <c r="AM24" s="828"/>
      <c r="AN24" s="828"/>
      <c r="AO24" s="829"/>
    </row>
    <row r="25" spans="1:41" ht="16.95" customHeight="1">
      <c r="A25" s="861"/>
      <c r="B25" s="862"/>
      <c r="C25" s="795"/>
      <c r="D25" s="796"/>
      <c r="E25" s="796"/>
      <c r="F25" s="796"/>
      <c r="G25" s="796"/>
      <c r="H25" s="797"/>
      <c r="I25" s="825"/>
      <c r="J25" s="826"/>
      <c r="K25" s="830"/>
      <c r="L25" s="831"/>
      <c r="M25" s="831"/>
      <c r="N25" s="831"/>
      <c r="O25" s="831"/>
      <c r="P25" s="831"/>
      <c r="Q25" s="831"/>
      <c r="R25" s="831"/>
      <c r="S25" s="831"/>
      <c r="T25" s="831"/>
      <c r="U25" s="831"/>
      <c r="V25" s="831"/>
      <c r="W25" s="831"/>
      <c r="X25" s="831"/>
      <c r="Y25" s="831"/>
      <c r="Z25" s="831"/>
      <c r="AA25" s="831"/>
      <c r="AB25" s="831"/>
      <c r="AC25" s="831"/>
      <c r="AD25" s="831"/>
      <c r="AE25" s="831"/>
      <c r="AF25" s="831"/>
      <c r="AG25" s="831"/>
      <c r="AH25" s="831"/>
      <c r="AI25" s="831"/>
      <c r="AJ25" s="831"/>
      <c r="AK25" s="831"/>
      <c r="AL25" s="831"/>
      <c r="AM25" s="831"/>
      <c r="AN25" s="831"/>
      <c r="AO25" s="832"/>
    </row>
    <row r="26" spans="1:41" ht="15" customHeight="1">
      <c r="A26" s="332"/>
      <c r="B26" s="333"/>
      <c r="C26" s="334"/>
      <c r="D26" s="335"/>
      <c r="E26" s="335"/>
      <c r="F26" s="328"/>
      <c r="G26" s="335"/>
      <c r="H26" s="335"/>
      <c r="I26" s="329"/>
      <c r="J26" s="329"/>
      <c r="K26" s="329"/>
      <c r="L26" s="329"/>
      <c r="M26" s="329"/>
      <c r="N26" s="329"/>
      <c r="O26" s="329"/>
      <c r="P26" s="329"/>
      <c r="Q26" s="329"/>
      <c r="R26" s="329"/>
      <c r="S26" s="329"/>
      <c r="T26" s="329"/>
      <c r="U26" s="329"/>
      <c r="V26" s="329"/>
      <c r="W26" s="329"/>
      <c r="X26" s="329"/>
      <c r="Y26" s="329"/>
      <c r="Z26" s="329"/>
      <c r="AA26" s="329"/>
      <c r="AB26" s="329"/>
      <c r="AC26" s="329"/>
      <c r="AD26" s="329"/>
      <c r="AE26" s="329"/>
      <c r="AF26" s="329"/>
      <c r="AG26" s="329"/>
      <c r="AH26" s="329"/>
      <c r="AI26" s="329"/>
      <c r="AJ26" s="329"/>
      <c r="AK26" s="329"/>
      <c r="AL26" s="329"/>
      <c r="AM26" s="329"/>
      <c r="AN26" s="329"/>
      <c r="AO26" s="329"/>
    </row>
    <row r="27" spans="1:41" ht="15" hidden="1" customHeight="1">
      <c r="A27" s="833" t="s">
        <v>610</v>
      </c>
      <c r="B27" s="834"/>
      <c r="C27" s="839" t="s">
        <v>602</v>
      </c>
      <c r="D27" s="840"/>
      <c r="E27" s="840"/>
      <c r="F27" s="840"/>
      <c r="G27" s="840"/>
      <c r="H27" s="841"/>
      <c r="I27" s="842" t="s">
        <v>603</v>
      </c>
      <c r="J27" s="843"/>
      <c r="K27" s="844" t="e">
        <f>IF(#REF!="","",LEFT(#REF!,3))</f>
        <v>#REF!</v>
      </c>
      <c r="L27" s="844"/>
      <c r="M27" s="844"/>
      <c r="N27" s="336" t="s">
        <v>604</v>
      </c>
      <c r="O27" s="844" t="e">
        <f>IF(#REF!="","",RIGHT(#REF!,4))</f>
        <v>#REF!</v>
      </c>
      <c r="P27" s="844"/>
      <c r="Q27" s="845"/>
      <c r="R27" s="846"/>
      <c r="S27" s="847"/>
      <c r="T27" s="847"/>
      <c r="U27" s="847"/>
      <c r="V27" s="847"/>
      <c r="W27" s="847"/>
      <c r="X27" s="847"/>
      <c r="Y27" s="847"/>
      <c r="Z27" s="847"/>
      <c r="AA27" s="847"/>
      <c r="AB27" s="847"/>
      <c r="AC27" s="847"/>
      <c r="AD27" s="847"/>
      <c r="AE27" s="847"/>
      <c r="AF27" s="847"/>
      <c r="AG27" s="847"/>
      <c r="AH27" s="847"/>
      <c r="AI27" s="847"/>
      <c r="AJ27" s="847"/>
      <c r="AK27" s="847"/>
      <c r="AL27" s="847"/>
      <c r="AM27" s="847"/>
      <c r="AN27" s="847"/>
      <c r="AO27" s="848"/>
    </row>
    <row r="28" spans="1:41" ht="15" hidden="1" customHeight="1">
      <c r="A28" s="835"/>
      <c r="B28" s="836"/>
      <c r="C28" s="849" t="s">
        <v>611</v>
      </c>
      <c r="D28" s="850"/>
      <c r="E28" s="850"/>
      <c r="F28" s="850"/>
      <c r="G28" s="850"/>
      <c r="H28" s="851"/>
      <c r="I28" s="867" t="e">
        <f>IF(#REF!="","",#REF!)</f>
        <v>#REF!</v>
      </c>
      <c r="J28" s="868"/>
      <c r="K28" s="868"/>
      <c r="L28" s="868"/>
      <c r="M28" s="868"/>
      <c r="N28" s="868"/>
      <c r="O28" s="868"/>
      <c r="P28" s="868"/>
      <c r="Q28" s="868"/>
      <c r="R28" s="868"/>
      <c r="S28" s="868"/>
      <c r="T28" s="868"/>
      <c r="U28" s="868"/>
      <c r="V28" s="868"/>
      <c r="W28" s="868"/>
      <c r="X28" s="868"/>
      <c r="Y28" s="868"/>
      <c r="Z28" s="868"/>
      <c r="AA28" s="868"/>
      <c r="AB28" s="868"/>
      <c r="AC28" s="868"/>
      <c r="AD28" s="868"/>
      <c r="AE28" s="868"/>
      <c r="AF28" s="868"/>
      <c r="AG28" s="868"/>
      <c r="AH28" s="868"/>
      <c r="AI28" s="868"/>
      <c r="AJ28" s="868"/>
      <c r="AK28" s="868"/>
      <c r="AL28" s="868"/>
      <c r="AM28" s="868"/>
      <c r="AN28" s="868"/>
      <c r="AO28" s="869"/>
    </row>
    <row r="29" spans="1:41" ht="15" hidden="1" customHeight="1">
      <c r="A29" s="835"/>
      <c r="B29" s="836"/>
      <c r="C29" s="852"/>
      <c r="D29" s="853"/>
      <c r="E29" s="853"/>
      <c r="F29" s="853"/>
      <c r="G29" s="853"/>
      <c r="H29" s="854"/>
      <c r="I29" s="870"/>
      <c r="J29" s="871"/>
      <c r="K29" s="871"/>
      <c r="L29" s="871"/>
      <c r="M29" s="871"/>
      <c r="N29" s="871"/>
      <c r="O29" s="871"/>
      <c r="P29" s="871"/>
      <c r="Q29" s="871"/>
      <c r="R29" s="871"/>
      <c r="S29" s="871"/>
      <c r="T29" s="871"/>
      <c r="U29" s="871"/>
      <c r="V29" s="871"/>
      <c r="W29" s="871"/>
      <c r="X29" s="871"/>
      <c r="Y29" s="871"/>
      <c r="Z29" s="871"/>
      <c r="AA29" s="871"/>
      <c r="AB29" s="871"/>
      <c r="AC29" s="871"/>
      <c r="AD29" s="871"/>
      <c r="AE29" s="871"/>
      <c r="AF29" s="871"/>
      <c r="AG29" s="871"/>
      <c r="AH29" s="871"/>
      <c r="AI29" s="871"/>
      <c r="AJ29" s="871"/>
      <c r="AK29" s="871"/>
      <c r="AL29" s="871"/>
      <c r="AM29" s="871"/>
      <c r="AN29" s="871"/>
      <c r="AO29" s="872"/>
    </row>
    <row r="30" spans="1:41" ht="15" hidden="1" customHeight="1">
      <c r="A30" s="835"/>
      <c r="B30" s="836"/>
      <c r="C30" s="852"/>
      <c r="D30" s="853"/>
      <c r="E30" s="853"/>
      <c r="F30" s="853"/>
      <c r="G30" s="853"/>
      <c r="H30" s="854"/>
      <c r="I30" s="867" t="e">
        <f>IF(#REF!="","",#REF!)</f>
        <v>#REF!</v>
      </c>
      <c r="J30" s="868"/>
      <c r="K30" s="868"/>
      <c r="L30" s="868"/>
      <c r="M30" s="868"/>
      <c r="N30" s="868"/>
      <c r="O30" s="868"/>
      <c r="P30" s="868"/>
      <c r="Q30" s="868"/>
      <c r="R30" s="868"/>
      <c r="S30" s="868"/>
      <c r="T30" s="868"/>
      <c r="U30" s="868"/>
      <c r="V30" s="868"/>
      <c r="W30" s="868"/>
      <c r="X30" s="868"/>
      <c r="Y30" s="868"/>
      <c r="Z30" s="868"/>
      <c r="AA30" s="868"/>
      <c r="AB30" s="868"/>
      <c r="AC30" s="868"/>
      <c r="AD30" s="868"/>
      <c r="AE30" s="868"/>
      <c r="AF30" s="868"/>
      <c r="AG30" s="868"/>
      <c r="AH30" s="868"/>
      <c r="AI30" s="868"/>
      <c r="AJ30" s="868"/>
      <c r="AK30" s="868"/>
      <c r="AL30" s="868"/>
      <c r="AM30" s="868"/>
      <c r="AN30" s="868"/>
      <c r="AO30" s="869"/>
    </row>
    <row r="31" spans="1:41" ht="15" hidden="1" customHeight="1">
      <c r="A31" s="835"/>
      <c r="B31" s="836"/>
      <c r="C31" s="855"/>
      <c r="D31" s="856"/>
      <c r="E31" s="856"/>
      <c r="F31" s="856"/>
      <c r="G31" s="856"/>
      <c r="H31" s="857"/>
      <c r="I31" s="870"/>
      <c r="J31" s="871"/>
      <c r="K31" s="871"/>
      <c r="L31" s="871"/>
      <c r="M31" s="871"/>
      <c r="N31" s="871"/>
      <c r="O31" s="871"/>
      <c r="P31" s="871"/>
      <c r="Q31" s="871"/>
      <c r="R31" s="871"/>
      <c r="S31" s="871"/>
      <c r="T31" s="871"/>
      <c r="U31" s="871"/>
      <c r="V31" s="871"/>
      <c r="W31" s="871"/>
      <c r="X31" s="871"/>
      <c r="Y31" s="871"/>
      <c r="Z31" s="871"/>
      <c r="AA31" s="871"/>
      <c r="AB31" s="871"/>
      <c r="AC31" s="871"/>
      <c r="AD31" s="871"/>
      <c r="AE31" s="871"/>
      <c r="AF31" s="871"/>
      <c r="AG31" s="871"/>
      <c r="AH31" s="871"/>
      <c r="AI31" s="871"/>
      <c r="AJ31" s="871"/>
      <c r="AK31" s="871"/>
      <c r="AL31" s="871"/>
      <c r="AM31" s="871"/>
      <c r="AN31" s="871"/>
      <c r="AO31" s="872"/>
    </row>
    <row r="32" spans="1:41" ht="15" hidden="1" customHeight="1">
      <c r="A32" s="835"/>
      <c r="B32" s="836"/>
      <c r="C32" s="849" t="s">
        <v>612</v>
      </c>
      <c r="D32" s="850"/>
      <c r="E32" s="850"/>
      <c r="F32" s="850"/>
      <c r="G32" s="850"/>
      <c r="H32" s="851"/>
      <c r="I32" s="873" t="e">
        <f>IF(#REF!="","",#REF!)</f>
        <v>#REF!</v>
      </c>
      <c r="J32" s="874"/>
      <c r="K32" s="874"/>
      <c r="L32" s="874"/>
      <c r="M32" s="874"/>
      <c r="N32" s="874"/>
      <c r="O32" s="874"/>
      <c r="P32" s="874"/>
      <c r="Q32" s="874"/>
      <c r="R32" s="874"/>
      <c r="S32" s="874"/>
      <c r="T32" s="874"/>
      <c r="U32" s="874"/>
      <c r="V32" s="874"/>
      <c r="W32" s="874"/>
      <c r="X32" s="874"/>
      <c r="Y32" s="874"/>
      <c r="Z32" s="874"/>
      <c r="AA32" s="874"/>
      <c r="AB32" s="874"/>
      <c r="AC32" s="874"/>
      <c r="AD32" s="874"/>
      <c r="AE32" s="874"/>
      <c r="AF32" s="874"/>
      <c r="AG32" s="874"/>
      <c r="AH32" s="874"/>
      <c r="AI32" s="874"/>
      <c r="AJ32" s="874"/>
      <c r="AK32" s="874"/>
      <c r="AL32" s="874"/>
      <c r="AM32" s="874"/>
      <c r="AN32" s="874"/>
      <c r="AO32" s="875"/>
    </row>
    <row r="33" spans="1:41" ht="15" hidden="1" customHeight="1">
      <c r="A33" s="835"/>
      <c r="B33" s="836"/>
      <c r="C33" s="855"/>
      <c r="D33" s="856"/>
      <c r="E33" s="856"/>
      <c r="F33" s="856"/>
      <c r="G33" s="856"/>
      <c r="H33" s="857"/>
      <c r="I33" s="876"/>
      <c r="J33" s="745"/>
      <c r="K33" s="745"/>
      <c r="L33" s="745"/>
      <c r="M33" s="745"/>
      <c r="N33" s="745"/>
      <c r="O33" s="745"/>
      <c r="P33" s="745"/>
      <c r="Q33" s="745"/>
      <c r="R33" s="745"/>
      <c r="S33" s="745"/>
      <c r="T33" s="745"/>
      <c r="U33" s="745"/>
      <c r="V33" s="745"/>
      <c r="W33" s="745"/>
      <c r="X33" s="745"/>
      <c r="Y33" s="745"/>
      <c r="Z33" s="745"/>
      <c r="AA33" s="745"/>
      <c r="AB33" s="745"/>
      <c r="AC33" s="745"/>
      <c r="AD33" s="745"/>
      <c r="AE33" s="745"/>
      <c r="AF33" s="745"/>
      <c r="AG33" s="745"/>
      <c r="AH33" s="745"/>
      <c r="AI33" s="745"/>
      <c r="AJ33" s="745"/>
      <c r="AK33" s="745"/>
      <c r="AL33" s="745"/>
      <c r="AM33" s="745"/>
      <c r="AN33" s="745"/>
      <c r="AO33" s="747"/>
    </row>
    <row r="34" spans="1:41" ht="15" hidden="1" customHeight="1">
      <c r="A34" s="835"/>
      <c r="B34" s="836"/>
      <c r="C34" s="877" t="s">
        <v>613</v>
      </c>
      <c r="D34" s="878"/>
      <c r="E34" s="878"/>
      <c r="F34" s="878"/>
      <c r="G34" s="878"/>
      <c r="H34" s="879"/>
      <c r="I34" s="880" t="e">
        <f>IF(#REF!="","",#REF!)</f>
        <v>#REF!</v>
      </c>
      <c r="J34" s="881"/>
      <c r="K34" s="882"/>
      <c r="L34" s="886" t="e">
        <f>IF(I34="","","-")</f>
        <v>#REF!</v>
      </c>
      <c r="M34" s="888" t="e">
        <f>IF(#REF!="","",#REF!)</f>
        <v>#REF!</v>
      </c>
      <c r="N34" s="881"/>
      <c r="O34" s="882"/>
      <c r="P34" s="886" t="e">
        <f>IF(M34="","","-")</f>
        <v>#REF!</v>
      </c>
      <c r="Q34" s="888" t="e">
        <f>IF(#REF!="","",#REF!)</f>
        <v>#REF!</v>
      </c>
      <c r="R34" s="881"/>
      <c r="S34" s="882"/>
      <c r="T34" s="790" t="s">
        <v>614</v>
      </c>
      <c r="U34" s="792"/>
      <c r="V34" s="793"/>
      <c r="W34" s="793"/>
      <c r="X34" s="793"/>
      <c r="Y34" s="793"/>
      <c r="Z34" s="793"/>
      <c r="AA34" s="793"/>
      <c r="AB34" s="793"/>
      <c r="AC34" s="793"/>
      <c r="AD34" s="793"/>
      <c r="AE34" s="793"/>
      <c r="AF34" s="793"/>
      <c r="AG34" s="793"/>
      <c r="AH34" s="793"/>
      <c r="AI34" s="793"/>
      <c r="AJ34" s="793"/>
      <c r="AK34" s="793"/>
      <c r="AL34" s="793"/>
      <c r="AM34" s="793"/>
      <c r="AN34" s="793"/>
      <c r="AO34" s="794"/>
    </row>
    <row r="35" spans="1:41" ht="15" hidden="1" customHeight="1">
      <c r="A35" s="837"/>
      <c r="B35" s="838"/>
      <c r="C35" s="795"/>
      <c r="D35" s="796"/>
      <c r="E35" s="796"/>
      <c r="F35" s="796"/>
      <c r="G35" s="796"/>
      <c r="H35" s="797"/>
      <c r="I35" s="883"/>
      <c r="J35" s="884"/>
      <c r="K35" s="885"/>
      <c r="L35" s="887"/>
      <c r="M35" s="889"/>
      <c r="N35" s="884"/>
      <c r="O35" s="885"/>
      <c r="P35" s="887"/>
      <c r="Q35" s="889"/>
      <c r="R35" s="884"/>
      <c r="S35" s="885"/>
      <c r="T35" s="791"/>
      <c r="U35" s="795"/>
      <c r="V35" s="796"/>
      <c r="W35" s="796"/>
      <c r="X35" s="796"/>
      <c r="Y35" s="796"/>
      <c r="Z35" s="796"/>
      <c r="AA35" s="796"/>
      <c r="AB35" s="796"/>
      <c r="AC35" s="796"/>
      <c r="AD35" s="796"/>
      <c r="AE35" s="796"/>
      <c r="AF35" s="796"/>
      <c r="AG35" s="796"/>
      <c r="AH35" s="796"/>
      <c r="AI35" s="796"/>
      <c r="AJ35" s="796"/>
      <c r="AK35" s="796"/>
      <c r="AL35" s="796"/>
      <c r="AM35" s="796"/>
      <c r="AN35" s="796"/>
      <c r="AO35" s="797"/>
    </row>
    <row r="36" spans="1:41" ht="15" hidden="1" customHeight="1">
      <c r="A36" s="337"/>
      <c r="B36" s="337"/>
      <c r="C36" s="335"/>
      <c r="D36" s="335"/>
      <c r="E36" s="335"/>
      <c r="F36" s="335"/>
      <c r="G36" s="335"/>
      <c r="H36" s="335"/>
      <c r="I36" s="329"/>
      <c r="J36" s="329"/>
      <c r="K36" s="329"/>
      <c r="L36" s="329"/>
      <c r="M36" s="329"/>
      <c r="N36" s="329"/>
      <c r="O36" s="329"/>
      <c r="P36" s="329"/>
      <c r="Q36" s="329"/>
      <c r="R36" s="329"/>
      <c r="S36" s="329"/>
      <c r="T36" s="329"/>
      <c r="U36" s="329"/>
      <c r="V36" s="329"/>
      <c r="W36" s="329"/>
      <c r="X36" s="329"/>
      <c r="Y36" s="329"/>
      <c r="Z36" s="329"/>
      <c r="AA36" s="329"/>
      <c r="AB36" s="329"/>
      <c r="AC36" s="329"/>
      <c r="AD36" s="329"/>
      <c r="AE36" s="329"/>
      <c r="AF36" s="329"/>
      <c r="AG36" s="329"/>
      <c r="AH36" s="329"/>
      <c r="AI36" s="329"/>
      <c r="AJ36" s="329"/>
      <c r="AK36" s="329"/>
      <c r="AL36" s="329"/>
      <c r="AM36" s="329"/>
      <c r="AN36" s="329"/>
      <c r="AO36" s="329"/>
    </row>
    <row r="37" spans="1:41" ht="16.95" customHeight="1">
      <c r="A37" s="750" t="s">
        <v>615</v>
      </c>
      <c r="B37" s="751"/>
      <c r="C37" s="764" t="s">
        <v>616</v>
      </c>
      <c r="D37" s="765"/>
      <c r="E37" s="765"/>
      <c r="F37" s="765"/>
      <c r="G37" s="765"/>
      <c r="H37" s="766"/>
      <c r="I37" s="776"/>
      <c r="J37" s="777"/>
      <c r="K37" s="777"/>
      <c r="L37" s="777"/>
      <c r="M37" s="777"/>
      <c r="N37" s="777"/>
      <c r="O37" s="777"/>
      <c r="P37" s="777"/>
      <c r="Q37" s="777"/>
      <c r="R37" s="777"/>
      <c r="S37" s="777"/>
      <c r="T37" s="777"/>
      <c r="U37" s="777"/>
      <c r="V37" s="777"/>
      <c r="W37" s="777"/>
      <c r="X37" s="778"/>
      <c r="Y37" s="782" t="s">
        <v>617</v>
      </c>
      <c r="Z37" s="783"/>
      <c r="AA37" s="783"/>
      <c r="AB37" s="783"/>
      <c r="AC37" s="783"/>
      <c r="AD37" s="783"/>
      <c r="AE37" s="783"/>
      <c r="AF37" s="783"/>
      <c r="AG37" s="798"/>
      <c r="AH37" s="786"/>
      <c r="AI37" s="774"/>
      <c r="AJ37" s="774"/>
      <c r="AK37" s="774"/>
      <c r="AL37" s="774"/>
      <c r="AM37" s="774"/>
      <c r="AN37" s="800"/>
      <c r="AO37" s="801"/>
    </row>
    <row r="38" spans="1:41" ht="16.95" customHeight="1">
      <c r="A38" s="752"/>
      <c r="B38" s="753"/>
      <c r="C38" s="767"/>
      <c r="D38" s="768"/>
      <c r="E38" s="768"/>
      <c r="F38" s="768"/>
      <c r="G38" s="768"/>
      <c r="H38" s="769"/>
      <c r="I38" s="779"/>
      <c r="J38" s="780"/>
      <c r="K38" s="780"/>
      <c r="L38" s="780"/>
      <c r="M38" s="780"/>
      <c r="N38" s="780"/>
      <c r="O38" s="780"/>
      <c r="P38" s="780"/>
      <c r="Q38" s="780"/>
      <c r="R38" s="780"/>
      <c r="S38" s="780"/>
      <c r="T38" s="780"/>
      <c r="U38" s="780"/>
      <c r="V38" s="780"/>
      <c r="W38" s="780"/>
      <c r="X38" s="781"/>
      <c r="Y38" s="784"/>
      <c r="Z38" s="785"/>
      <c r="AA38" s="785"/>
      <c r="AB38" s="785"/>
      <c r="AC38" s="785"/>
      <c r="AD38" s="785"/>
      <c r="AE38" s="785"/>
      <c r="AF38" s="785"/>
      <c r="AG38" s="799"/>
      <c r="AH38" s="787"/>
      <c r="AI38" s="775"/>
      <c r="AJ38" s="775"/>
      <c r="AK38" s="775"/>
      <c r="AL38" s="775"/>
      <c r="AM38" s="775"/>
      <c r="AN38" s="802"/>
      <c r="AO38" s="803"/>
    </row>
    <row r="39" spans="1:41" ht="16.95" customHeight="1">
      <c r="A39" s="752"/>
      <c r="B39" s="753"/>
      <c r="C39" s="764" t="s">
        <v>618</v>
      </c>
      <c r="D39" s="765"/>
      <c r="E39" s="765"/>
      <c r="F39" s="765"/>
      <c r="G39" s="765"/>
      <c r="H39" s="766"/>
      <c r="I39" s="776"/>
      <c r="J39" s="777"/>
      <c r="K39" s="777"/>
      <c r="L39" s="777"/>
      <c r="M39" s="777"/>
      <c r="N39" s="777"/>
      <c r="O39" s="777"/>
      <c r="P39" s="777"/>
      <c r="Q39" s="777"/>
      <c r="R39" s="777"/>
      <c r="S39" s="777"/>
      <c r="T39" s="777"/>
      <c r="U39" s="777"/>
      <c r="V39" s="777"/>
      <c r="W39" s="777"/>
      <c r="X39" s="778"/>
      <c r="Y39" s="782" t="s">
        <v>619</v>
      </c>
      <c r="Z39" s="783"/>
      <c r="AA39" s="783"/>
      <c r="AB39" s="783"/>
      <c r="AC39" s="783"/>
      <c r="AD39" s="783"/>
      <c r="AE39" s="783"/>
      <c r="AF39" s="783"/>
      <c r="AG39" s="783"/>
      <c r="AH39" s="783"/>
      <c r="AI39" s="783"/>
      <c r="AJ39" s="786"/>
      <c r="AK39" s="774"/>
      <c r="AL39" s="774"/>
      <c r="AM39" s="774"/>
      <c r="AN39" s="774"/>
      <c r="AO39" s="788"/>
    </row>
    <row r="40" spans="1:41" ht="16.95" customHeight="1">
      <c r="A40" s="752"/>
      <c r="B40" s="753"/>
      <c r="C40" s="767"/>
      <c r="D40" s="768"/>
      <c r="E40" s="768"/>
      <c r="F40" s="768"/>
      <c r="G40" s="768"/>
      <c r="H40" s="769"/>
      <c r="I40" s="779"/>
      <c r="J40" s="780"/>
      <c r="K40" s="780"/>
      <c r="L40" s="780"/>
      <c r="M40" s="780"/>
      <c r="N40" s="780"/>
      <c r="O40" s="780"/>
      <c r="P40" s="780"/>
      <c r="Q40" s="780"/>
      <c r="R40" s="780"/>
      <c r="S40" s="780"/>
      <c r="T40" s="780"/>
      <c r="U40" s="780"/>
      <c r="V40" s="780"/>
      <c r="W40" s="780"/>
      <c r="X40" s="781"/>
      <c r="Y40" s="784"/>
      <c r="Z40" s="785"/>
      <c r="AA40" s="785"/>
      <c r="AB40" s="785"/>
      <c r="AC40" s="785"/>
      <c r="AD40" s="785"/>
      <c r="AE40" s="785"/>
      <c r="AF40" s="785"/>
      <c r="AG40" s="785"/>
      <c r="AH40" s="785"/>
      <c r="AI40" s="785"/>
      <c r="AJ40" s="787"/>
      <c r="AK40" s="775"/>
      <c r="AL40" s="775"/>
      <c r="AM40" s="775"/>
      <c r="AN40" s="775"/>
      <c r="AO40" s="789"/>
    </row>
    <row r="41" spans="1:41" ht="16.95" customHeight="1">
      <c r="A41" s="752"/>
      <c r="B41" s="753"/>
      <c r="C41" s="764" t="s">
        <v>620</v>
      </c>
      <c r="D41" s="765"/>
      <c r="E41" s="765"/>
      <c r="F41" s="765"/>
      <c r="G41" s="765"/>
      <c r="H41" s="766"/>
      <c r="I41" s="770"/>
      <c r="J41" s="771"/>
      <c r="K41" s="774"/>
      <c r="L41" s="774"/>
      <c r="M41" s="774"/>
      <c r="N41" s="774"/>
      <c r="O41" s="774"/>
      <c r="P41" s="774"/>
      <c r="Q41" s="774"/>
      <c r="R41" s="774"/>
      <c r="S41" s="774"/>
      <c r="T41" s="774"/>
      <c r="U41" s="774"/>
      <c r="V41" s="788"/>
      <c r="W41" s="764" t="s">
        <v>621</v>
      </c>
      <c r="X41" s="765"/>
      <c r="Y41" s="765"/>
      <c r="Z41" s="765"/>
      <c r="AA41" s="765"/>
      <c r="AB41" s="766"/>
      <c r="AC41" s="804">
        <v>1</v>
      </c>
      <c r="AD41" s="805"/>
      <c r="AE41" s="805"/>
      <c r="AF41" s="805"/>
      <c r="AG41" s="805"/>
      <c r="AH41" s="805"/>
      <c r="AI41" s="805"/>
      <c r="AJ41" s="805"/>
      <c r="AK41" s="805"/>
      <c r="AL41" s="805"/>
      <c r="AM41" s="805"/>
      <c r="AN41" s="805"/>
      <c r="AO41" s="806"/>
    </row>
    <row r="42" spans="1:41" ht="16.95" customHeight="1">
      <c r="A42" s="752"/>
      <c r="B42" s="753"/>
      <c r="C42" s="767"/>
      <c r="D42" s="768"/>
      <c r="E42" s="768"/>
      <c r="F42" s="768"/>
      <c r="G42" s="768"/>
      <c r="H42" s="769"/>
      <c r="I42" s="772"/>
      <c r="J42" s="773"/>
      <c r="K42" s="775"/>
      <c r="L42" s="775"/>
      <c r="M42" s="775"/>
      <c r="N42" s="775"/>
      <c r="O42" s="775"/>
      <c r="P42" s="775"/>
      <c r="Q42" s="775"/>
      <c r="R42" s="775"/>
      <c r="S42" s="775"/>
      <c r="T42" s="775"/>
      <c r="U42" s="775"/>
      <c r="V42" s="789"/>
      <c r="W42" s="767"/>
      <c r="X42" s="768"/>
      <c r="Y42" s="768"/>
      <c r="Z42" s="768"/>
      <c r="AA42" s="768"/>
      <c r="AB42" s="769"/>
      <c r="AC42" s="807"/>
      <c r="AD42" s="808"/>
      <c r="AE42" s="808"/>
      <c r="AF42" s="808"/>
      <c r="AG42" s="808"/>
      <c r="AH42" s="808"/>
      <c r="AI42" s="808"/>
      <c r="AJ42" s="808"/>
      <c r="AK42" s="808"/>
      <c r="AL42" s="808"/>
      <c r="AM42" s="808"/>
      <c r="AN42" s="808"/>
      <c r="AO42" s="809"/>
    </row>
    <row r="43" spans="1:41" ht="16.95" customHeight="1">
      <c r="A43" s="752"/>
      <c r="B43" s="753"/>
      <c r="C43" s="810" t="s">
        <v>622</v>
      </c>
      <c r="D43" s="811"/>
      <c r="E43" s="816" t="s">
        <v>623</v>
      </c>
      <c r="F43" s="817"/>
      <c r="G43" s="817"/>
      <c r="H43" s="818"/>
      <c r="I43" s="776"/>
      <c r="J43" s="819"/>
      <c r="K43" s="819"/>
      <c r="L43" s="819"/>
      <c r="M43" s="819"/>
      <c r="N43" s="819"/>
      <c r="O43" s="819"/>
      <c r="P43" s="819"/>
      <c r="Q43" s="819"/>
      <c r="R43" s="819"/>
      <c r="S43" s="819"/>
      <c r="T43" s="819"/>
      <c r="U43" s="819"/>
      <c r="V43" s="819"/>
      <c r="W43" s="819"/>
      <c r="X43" s="819"/>
      <c r="Y43" s="819"/>
      <c r="Z43" s="819"/>
      <c r="AA43" s="819"/>
      <c r="AB43" s="819"/>
      <c r="AC43" s="819"/>
      <c r="AD43" s="819"/>
      <c r="AE43" s="819"/>
      <c r="AF43" s="819"/>
      <c r="AG43" s="819"/>
      <c r="AH43" s="819"/>
      <c r="AI43" s="819"/>
      <c r="AJ43" s="819"/>
      <c r="AK43" s="819"/>
      <c r="AL43" s="819"/>
      <c r="AM43" s="819"/>
      <c r="AN43" s="819"/>
      <c r="AO43" s="820"/>
    </row>
    <row r="44" spans="1:41" ht="16.95" customHeight="1">
      <c r="A44" s="752"/>
      <c r="B44" s="753"/>
      <c r="C44" s="812"/>
      <c r="D44" s="813"/>
      <c r="E44" s="816"/>
      <c r="F44" s="817"/>
      <c r="G44" s="817"/>
      <c r="H44" s="818"/>
      <c r="I44" s="779"/>
      <c r="J44" s="821"/>
      <c r="K44" s="821"/>
      <c r="L44" s="821"/>
      <c r="M44" s="821"/>
      <c r="N44" s="821"/>
      <c r="O44" s="821"/>
      <c r="P44" s="821"/>
      <c r="Q44" s="821"/>
      <c r="R44" s="821"/>
      <c r="S44" s="821"/>
      <c r="T44" s="821"/>
      <c r="U44" s="821"/>
      <c r="V44" s="821"/>
      <c r="W44" s="821"/>
      <c r="X44" s="821"/>
      <c r="Y44" s="821"/>
      <c r="Z44" s="821"/>
      <c r="AA44" s="821"/>
      <c r="AB44" s="821"/>
      <c r="AC44" s="821"/>
      <c r="AD44" s="821"/>
      <c r="AE44" s="821"/>
      <c r="AF44" s="821"/>
      <c r="AG44" s="821"/>
      <c r="AH44" s="821"/>
      <c r="AI44" s="821"/>
      <c r="AJ44" s="821"/>
      <c r="AK44" s="821"/>
      <c r="AL44" s="821"/>
      <c r="AM44" s="821"/>
      <c r="AN44" s="821"/>
      <c r="AO44" s="822"/>
    </row>
    <row r="45" spans="1:41" ht="16.95" customHeight="1">
      <c r="A45" s="752"/>
      <c r="B45" s="753"/>
      <c r="C45" s="812"/>
      <c r="D45" s="813"/>
      <c r="E45" s="816" t="s">
        <v>624</v>
      </c>
      <c r="F45" s="817"/>
      <c r="G45" s="817"/>
      <c r="H45" s="818"/>
      <c r="I45" s="758"/>
      <c r="J45" s="759"/>
      <c r="K45" s="759"/>
      <c r="L45" s="759"/>
      <c r="M45" s="759"/>
      <c r="N45" s="759"/>
      <c r="O45" s="759"/>
      <c r="P45" s="759"/>
      <c r="Q45" s="759"/>
      <c r="R45" s="759"/>
      <c r="S45" s="759"/>
      <c r="T45" s="759"/>
      <c r="U45" s="759"/>
      <c r="V45" s="759"/>
      <c r="W45" s="759"/>
      <c r="X45" s="759"/>
      <c r="Y45" s="759"/>
      <c r="Z45" s="759"/>
      <c r="AA45" s="759"/>
      <c r="AB45" s="759"/>
      <c r="AC45" s="759"/>
      <c r="AD45" s="759"/>
      <c r="AE45" s="759"/>
      <c r="AF45" s="759"/>
      <c r="AG45" s="759"/>
      <c r="AH45" s="759"/>
      <c r="AI45" s="759"/>
      <c r="AJ45" s="759"/>
      <c r="AK45" s="759"/>
      <c r="AL45" s="759"/>
      <c r="AM45" s="759"/>
      <c r="AN45" s="759"/>
      <c r="AO45" s="760"/>
    </row>
    <row r="46" spans="1:41" ht="16.95" customHeight="1">
      <c r="A46" s="754"/>
      <c r="B46" s="755"/>
      <c r="C46" s="814"/>
      <c r="D46" s="815"/>
      <c r="E46" s="816"/>
      <c r="F46" s="817"/>
      <c r="G46" s="817"/>
      <c r="H46" s="818"/>
      <c r="I46" s="761"/>
      <c r="J46" s="762"/>
      <c r="K46" s="762"/>
      <c r="L46" s="762"/>
      <c r="M46" s="762"/>
      <c r="N46" s="762"/>
      <c r="O46" s="762"/>
      <c r="P46" s="762"/>
      <c r="Q46" s="762"/>
      <c r="R46" s="762"/>
      <c r="S46" s="762"/>
      <c r="T46" s="762"/>
      <c r="U46" s="762"/>
      <c r="V46" s="762"/>
      <c r="W46" s="762"/>
      <c r="X46" s="762"/>
      <c r="Y46" s="762"/>
      <c r="Z46" s="762"/>
      <c r="AA46" s="762"/>
      <c r="AB46" s="762"/>
      <c r="AC46" s="762"/>
      <c r="AD46" s="762"/>
      <c r="AE46" s="762"/>
      <c r="AF46" s="762"/>
      <c r="AG46" s="762"/>
      <c r="AH46" s="762"/>
      <c r="AI46" s="762"/>
      <c r="AJ46" s="762"/>
      <c r="AK46" s="762"/>
      <c r="AL46" s="762"/>
      <c r="AM46" s="762"/>
      <c r="AN46" s="762"/>
      <c r="AO46" s="763"/>
    </row>
    <row r="47" spans="1:41" ht="15" customHeight="1">
      <c r="A47" s="337"/>
      <c r="B47" s="337"/>
      <c r="C47" s="338"/>
      <c r="D47" s="338"/>
      <c r="E47" s="335"/>
      <c r="F47" s="335"/>
      <c r="G47" s="335"/>
      <c r="H47" s="335"/>
      <c r="I47" s="339"/>
      <c r="J47" s="339"/>
      <c r="K47" s="339"/>
      <c r="L47" s="339"/>
      <c r="M47" s="339"/>
      <c r="N47" s="339"/>
      <c r="O47" s="339"/>
      <c r="P47" s="339"/>
      <c r="Q47" s="339"/>
      <c r="R47" s="339"/>
      <c r="S47" s="339"/>
      <c r="T47" s="339"/>
      <c r="U47" s="339"/>
      <c r="V47" s="339"/>
      <c r="W47" s="339"/>
      <c r="X47" s="339"/>
      <c r="Y47" s="339"/>
      <c r="Z47" s="339"/>
      <c r="AA47" s="339"/>
      <c r="AB47" s="339"/>
      <c r="AC47" s="339"/>
      <c r="AD47" s="339"/>
      <c r="AE47" s="339"/>
      <c r="AF47" s="339"/>
      <c r="AG47" s="339"/>
      <c r="AH47" s="339"/>
      <c r="AI47" s="339"/>
      <c r="AJ47" s="339"/>
      <c r="AK47" s="339"/>
      <c r="AL47" s="339"/>
      <c r="AM47" s="339"/>
      <c r="AN47" s="339"/>
      <c r="AO47" s="339"/>
    </row>
    <row r="48" spans="1:41" ht="15" customHeight="1">
      <c r="A48" s="328"/>
      <c r="B48" s="328"/>
      <c r="C48" s="328"/>
      <c r="D48" s="328"/>
      <c r="E48" s="328"/>
      <c r="F48" s="328"/>
      <c r="G48" s="328"/>
      <c r="H48" s="328"/>
      <c r="I48" s="328"/>
      <c r="J48" s="328"/>
      <c r="K48" s="328"/>
      <c r="L48" s="328"/>
      <c r="M48" s="328"/>
      <c r="N48" s="328"/>
      <c r="O48" s="328"/>
      <c r="P48" s="328"/>
      <c r="Q48" s="328"/>
      <c r="R48" s="328"/>
      <c r="S48" s="328"/>
      <c r="T48" s="328"/>
      <c r="U48" s="328"/>
      <c r="V48" s="328"/>
      <c r="W48" s="328"/>
      <c r="X48" s="328"/>
      <c r="Y48" s="328"/>
      <c r="Z48" s="328"/>
      <c r="AA48" s="328"/>
      <c r="AB48" s="328"/>
      <c r="AC48" s="328"/>
      <c r="AD48" s="328"/>
      <c r="AE48" s="328"/>
      <c r="AF48" s="328"/>
      <c r="AG48" s="328"/>
      <c r="AH48" s="328"/>
      <c r="AI48" s="328"/>
      <c r="AJ48" s="328"/>
      <c r="AK48" s="328"/>
      <c r="AL48" s="328"/>
      <c r="AM48" s="328"/>
      <c r="AN48" s="328"/>
      <c r="AO48" s="328"/>
    </row>
    <row r="49" spans="1:57" ht="15" customHeight="1">
      <c r="A49" s="750" t="s">
        <v>625</v>
      </c>
      <c r="B49" s="751"/>
      <c r="C49" s="340"/>
      <c r="D49" s="341"/>
      <c r="E49" s="341"/>
      <c r="F49" s="341"/>
      <c r="G49" s="341"/>
      <c r="H49" s="341"/>
      <c r="I49" s="341"/>
      <c r="J49" s="341"/>
      <c r="K49" s="341"/>
      <c r="L49" s="341"/>
      <c r="M49" s="341"/>
      <c r="N49" s="341"/>
      <c r="O49" s="341"/>
      <c r="P49" s="341"/>
      <c r="Q49" s="341"/>
      <c r="R49" s="341"/>
      <c r="S49" s="341"/>
      <c r="T49" s="341"/>
      <c r="U49" s="341"/>
      <c r="V49" s="341"/>
      <c r="W49" s="341"/>
      <c r="X49" s="341"/>
      <c r="Y49" s="341"/>
      <c r="Z49" s="341"/>
      <c r="AA49" s="341"/>
      <c r="AB49" s="341"/>
      <c r="AC49" s="341"/>
      <c r="AD49" s="341"/>
      <c r="AE49" s="341"/>
      <c r="AF49" s="341"/>
      <c r="AG49" s="341"/>
      <c r="AH49" s="341"/>
      <c r="AI49" s="341"/>
      <c r="AJ49" s="341"/>
      <c r="AK49" s="341"/>
      <c r="AL49" s="341"/>
      <c r="AM49" s="341"/>
      <c r="AN49" s="341"/>
      <c r="AO49" s="342"/>
    </row>
    <row r="50" spans="1:57" ht="15" customHeight="1">
      <c r="A50" s="752"/>
      <c r="B50" s="753"/>
      <c r="C50" s="343" t="s">
        <v>626</v>
      </c>
      <c r="D50" s="328"/>
      <c r="E50" s="328"/>
      <c r="F50" s="328"/>
      <c r="G50" s="328"/>
      <c r="H50" s="328"/>
      <c r="I50" s="328"/>
      <c r="J50" s="328"/>
      <c r="K50" s="328"/>
      <c r="L50" s="328"/>
      <c r="M50" s="328"/>
      <c r="N50" s="328"/>
      <c r="O50" s="328"/>
      <c r="P50" s="328"/>
      <c r="Q50" s="328"/>
      <c r="R50" s="328"/>
      <c r="S50" s="328"/>
      <c r="T50" s="328"/>
      <c r="U50" s="328"/>
      <c r="V50" s="328"/>
      <c r="W50" s="328"/>
      <c r="X50" s="328"/>
      <c r="Y50" s="328"/>
      <c r="Z50" s="328"/>
      <c r="AA50" s="328"/>
      <c r="AB50" s="328"/>
      <c r="AC50" s="328"/>
      <c r="AD50" s="328"/>
      <c r="AE50" s="328"/>
      <c r="AF50" s="328"/>
      <c r="AG50" s="328"/>
      <c r="AH50" s="328"/>
      <c r="AI50" s="328"/>
      <c r="AJ50" s="328"/>
      <c r="AK50" s="328"/>
      <c r="AL50" s="328"/>
      <c r="AM50" s="328"/>
      <c r="AN50" s="328"/>
      <c r="AO50" s="344"/>
    </row>
    <row r="51" spans="1:57" ht="15" customHeight="1">
      <c r="A51" s="752"/>
      <c r="B51" s="753"/>
      <c r="C51" s="343" t="s">
        <v>627</v>
      </c>
      <c r="D51" s="328"/>
      <c r="E51" s="328"/>
      <c r="F51" s="328"/>
      <c r="G51" s="328"/>
      <c r="H51" s="328"/>
      <c r="I51" s="328"/>
      <c r="J51" s="328"/>
      <c r="K51" s="328"/>
      <c r="L51" s="328"/>
      <c r="M51" s="328"/>
      <c r="N51" s="328"/>
      <c r="O51" s="328"/>
      <c r="P51" s="328"/>
      <c r="Q51" s="328"/>
      <c r="R51" s="328"/>
      <c r="S51" s="328"/>
      <c r="T51" s="328"/>
      <c r="U51" s="328"/>
      <c r="V51" s="328"/>
      <c r="W51" s="328"/>
      <c r="X51" s="328"/>
      <c r="Y51" s="328"/>
      <c r="Z51" s="328"/>
      <c r="AA51" s="328"/>
      <c r="AB51" s="328"/>
      <c r="AC51" s="328"/>
      <c r="AD51" s="328"/>
      <c r="AE51" s="328"/>
      <c r="AF51" s="328"/>
      <c r="AG51" s="328"/>
      <c r="AH51" s="328"/>
      <c r="AI51" s="328"/>
      <c r="AJ51" s="328"/>
      <c r="AK51" s="328"/>
      <c r="AL51" s="328"/>
      <c r="AM51" s="328"/>
      <c r="AN51" s="328"/>
      <c r="AO51" s="344"/>
    </row>
    <row r="52" spans="1:57" ht="15" customHeight="1">
      <c r="A52" s="752"/>
      <c r="B52" s="753"/>
      <c r="C52" s="756" t="str">
        <f>U8</f>
        <v>令和</v>
      </c>
      <c r="D52" s="756"/>
      <c r="E52" s="756"/>
      <c r="F52" s="756" t="str">
        <f>IF(X8&lt;&gt;"",X8,"")</f>
        <v/>
      </c>
      <c r="G52" s="756"/>
      <c r="H52" s="756"/>
      <c r="I52" s="757" t="s">
        <v>596</v>
      </c>
      <c r="J52" s="756" t="str">
        <f>IF(AD8&lt;&gt;"",AD8,"")</f>
        <v/>
      </c>
      <c r="K52" s="756"/>
      <c r="L52" s="756"/>
      <c r="M52" s="757" t="s">
        <v>597</v>
      </c>
      <c r="N52" s="756" t="str">
        <f>IF(AJ8&lt;&gt;"",AJ8,"")</f>
        <v/>
      </c>
      <c r="O52" s="756"/>
      <c r="P52" s="756"/>
      <c r="Q52" s="757" t="s">
        <v>598</v>
      </c>
      <c r="R52" s="328"/>
      <c r="S52" s="328"/>
      <c r="T52" s="328"/>
      <c r="U52" s="345"/>
      <c r="V52" s="345"/>
      <c r="W52" s="345"/>
      <c r="X52" s="328"/>
      <c r="Y52" s="328"/>
      <c r="Z52" s="328"/>
      <c r="AA52" s="328"/>
      <c r="AB52" s="328"/>
      <c r="AC52" s="328"/>
      <c r="AD52" s="328"/>
      <c r="AE52" s="328"/>
      <c r="AF52" s="328"/>
      <c r="AG52" s="328"/>
      <c r="AH52" s="328"/>
      <c r="AI52" s="328"/>
      <c r="AJ52" s="328"/>
      <c r="AK52" s="328"/>
      <c r="AL52" s="328"/>
      <c r="AM52" s="328"/>
      <c r="AN52" s="328"/>
      <c r="AO52" s="344"/>
    </row>
    <row r="53" spans="1:57" ht="15" customHeight="1">
      <c r="A53" s="752"/>
      <c r="B53" s="753"/>
      <c r="C53" s="756"/>
      <c r="D53" s="756"/>
      <c r="E53" s="756"/>
      <c r="F53" s="756"/>
      <c r="G53" s="756"/>
      <c r="H53" s="756"/>
      <c r="I53" s="757"/>
      <c r="J53" s="756"/>
      <c r="K53" s="756"/>
      <c r="L53" s="756"/>
      <c r="M53" s="757"/>
      <c r="N53" s="756"/>
      <c r="O53" s="756"/>
      <c r="P53" s="756"/>
      <c r="Q53" s="757"/>
      <c r="R53" s="328"/>
      <c r="S53" s="328"/>
      <c r="T53" s="328"/>
      <c r="U53" s="345"/>
      <c r="V53" s="345"/>
      <c r="W53" s="345"/>
      <c r="X53" s="328"/>
      <c r="Y53" s="328"/>
      <c r="Z53" s="328"/>
      <c r="AA53" s="328"/>
      <c r="AB53" s="328"/>
      <c r="AC53" s="328"/>
      <c r="AD53" s="328"/>
      <c r="AE53" s="328"/>
      <c r="AF53" s="328"/>
      <c r="AG53" s="328"/>
      <c r="AH53" s="328"/>
      <c r="AI53" s="328"/>
      <c r="AJ53" s="328"/>
      <c r="AK53" s="328"/>
      <c r="AL53" s="328"/>
      <c r="AM53" s="328"/>
      <c r="AN53" s="328"/>
      <c r="AO53" s="344"/>
    </row>
    <row r="54" spans="1:57" ht="15" customHeight="1">
      <c r="A54" s="752"/>
      <c r="B54" s="753"/>
      <c r="C54" s="741" t="s">
        <v>628</v>
      </c>
      <c r="D54" s="742"/>
      <c r="E54" s="742"/>
      <c r="F54" s="742"/>
      <c r="G54" s="742"/>
      <c r="H54" s="742"/>
      <c r="I54" s="745" t="str">
        <f>IF(I18&lt;&gt;"",I18,"")</f>
        <v/>
      </c>
      <c r="J54" s="745"/>
      <c r="K54" s="745"/>
      <c r="L54" s="745"/>
      <c r="M54" s="745"/>
      <c r="N54" s="745"/>
      <c r="O54" s="745"/>
      <c r="P54" s="745"/>
      <c r="Q54" s="745"/>
      <c r="R54" s="745"/>
      <c r="S54" s="745"/>
      <c r="T54" s="745"/>
      <c r="U54" s="745"/>
      <c r="V54" s="745"/>
      <c r="W54" s="745"/>
      <c r="X54" s="745"/>
      <c r="Y54" s="745"/>
      <c r="Z54" s="745"/>
      <c r="AA54" s="745"/>
      <c r="AB54" s="745"/>
      <c r="AC54" s="745"/>
      <c r="AD54" s="745"/>
      <c r="AE54" s="745"/>
      <c r="AF54" s="745"/>
      <c r="AG54" s="745"/>
      <c r="AH54" s="745"/>
      <c r="AI54" s="745"/>
      <c r="AJ54" s="745"/>
      <c r="AK54" s="745" t="s">
        <v>629</v>
      </c>
      <c r="AL54" s="745"/>
      <c r="AM54" s="745"/>
      <c r="AN54" s="745"/>
      <c r="AO54" s="747"/>
    </row>
    <row r="55" spans="1:57" ht="15" customHeight="1">
      <c r="A55" s="754"/>
      <c r="B55" s="755"/>
      <c r="C55" s="743"/>
      <c r="D55" s="744"/>
      <c r="E55" s="744"/>
      <c r="F55" s="744"/>
      <c r="G55" s="744"/>
      <c r="H55" s="744"/>
      <c r="I55" s="746"/>
      <c r="J55" s="746"/>
      <c r="K55" s="746"/>
      <c r="L55" s="746"/>
      <c r="M55" s="746"/>
      <c r="N55" s="746"/>
      <c r="O55" s="746"/>
      <c r="P55" s="746"/>
      <c r="Q55" s="746"/>
      <c r="R55" s="746"/>
      <c r="S55" s="746"/>
      <c r="T55" s="746"/>
      <c r="U55" s="746"/>
      <c r="V55" s="746"/>
      <c r="W55" s="746"/>
      <c r="X55" s="746"/>
      <c r="Y55" s="746"/>
      <c r="Z55" s="746"/>
      <c r="AA55" s="746"/>
      <c r="AB55" s="746"/>
      <c r="AC55" s="746"/>
      <c r="AD55" s="746"/>
      <c r="AE55" s="746"/>
      <c r="AF55" s="746"/>
      <c r="AG55" s="746"/>
      <c r="AH55" s="746"/>
      <c r="AI55" s="746"/>
      <c r="AJ55" s="746"/>
      <c r="AK55" s="746"/>
      <c r="AL55" s="746"/>
      <c r="AM55" s="746"/>
      <c r="AN55" s="746"/>
      <c r="AO55" s="748"/>
    </row>
    <row r="56" spans="1:57" ht="15" customHeight="1">
      <c r="A56" s="328"/>
      <c r="B56" s="328"/>
      <c r="C56" s="328"/>
      <c r="D56" s="328"/>
      <c r="E56" s="328"/>
      <c r="F56" s="328"/>
      <c r="G56" s="328"/>
      <c r="H56" s="328"/>
      <c r="I56" s="328"/>
      <c r="J56" s="328"/>
      <c r="K56" s="328"/>
      <c r="L56" s="328"/>
      <c r="M56" s="328"/>
      <c r="N56" s="328"/>
      <c r="O56" s="328"/>
      <c r="P56" s="328"/>
      <c r="Q56" s="328"/>
      <c r="R56" s="328"/>
      <c r="S56" s="328"/>
      <c r="T56" s="328"/>
      <c r="U56" s="328"/>
      <c r="V56" s="328"/>
      <c r="W56" s="328"/>
      <c r="X56" s="328"/>
      <c r="Y56" s="328"/>
      <c r="Z56" s="328"/>
      <c r="AA56" s="328"/>
      <c r="AB56" s="328"/>
      <c r="AC56" s="328"/>
      <c r="AD56" s="328"/>
      <c r="AE56" s="328"/>
      <c r="AF56" s="328"/>
      <c r="AG56" s="328"/>
      <c r="AH56" s="328"/>
      <c r="AI56" s="328"/>
      <c r="AJ56" s="328"/>
      <c r="AK56" s="328"/>
      <c r="AL56" s="328"/>
      <c r="AM56" s="328"/>
      <c r="AN56" s="328"/>
      <c r="AO56" s="328"/>
      <c r="AY56" s="346"/>
      <c r="AZ56" s="346"/>
      <c r="BA56" s="346"/>
      <c r="BB56" s="346"/>
      <c r="BC56" s="346"/>
      <c r="BD56" s="346"/>
      <c r="BE56" s="346"/>
    </row>
    <row r="57" spans="1:57" ht="15" customHeight="1">
      <c r="A57" s="347"/>
      <c r="B57" s="347"/>
      <c r="C57" s="347"/>
      <c r="D57" s="347"/>
      <c r="E57" s="348"/>
      <c r="F57" s="348"/>
      <c r="G57" s="348"/>
      <c r="H57" s="348"/>
      <c r="I57" s="348" t="s">
        <v>630</v>
      </c>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Y57" s="346"/>
      <c r="AZ57" s="346"/>
      <c r="BA57" s="346"/>
      <c r="BB57" s="346"/>
      <c r="BC57" s="346"/>
      <c r="BD57" s="346"/>
      <c r="BE57" s="346"/>
    </row>
    <row r="58" spans="1:57" ht="15" customHeight="1">
      <c r="A58" s="350"/>
      <c r="B58" s="350"/>
      <c r="C58" s="349"/>
      <c r="D58" s="349"/>
      <c r="E58" s="349" t="s">
        <v>631</v>
      </c>
      <c r="F58" s="349"/>
      <c r="G58" s="349"/>
      <c r="H58" s="349"/>
      <c r="I58" s="349"/>
      <c r="J58" s="349"/>
      <c r="K58" s="349"/>
      <c r="L58" s="349"/>
      <c r="M58" s="349"/>
      <c r="N58" s="349"/>
      <c r="O58" s="349"/>
      <c r="P58" s="349"/>
      <c r="Q58" s="349"/>
      <c r="R58" s="349"/>
      <c r="S58" s="349"/>
      <c r="T58" s="349"/>
      <c r="U58" s="349"/>
      <c r="V58" s="349" t="s">
        <v>632</v>
      </c>
      <c r="W58" s="349"/>
      <c r="X58" s="349"/>
      <c r="Y58" s="349"/>
      <c r="Z58" s="349"/>
      <c r="AA58" s="349"/>
      <c r="AB58" s="349"/>
      <c r="AC58" s="349"/>
      <c r="AD58" s="349"/>
      <c r="AE58" s="349"/>
      <c r="AF58" s="349"/>
      <c r="AG58" s="349"/>
      <c r="AH58" s="349"/>
      <c r="AI58" s="349"/>
      <c r="AJ58" s="349"/>
      <c r="AK58" s="349"/>
      <c r="AL58" s="349"/>
      <c r="AM58" s="349"/>
      <c r="AN58" s="349"/>
      <c r="AO58" s="349"/>
      <c r="AP58" s="349"/>
    </row>
    <row r="59" spans="1:57" ht="15" customHeight="1">
      <c r="A59" s="749"/>
      <c r="B59" s="749"/>
      <c r="C59" s="749"/>
      <c r="D59" s="749"/>
      <c r="E59" s="749"/>
      <c r="F59" s="749"/>
      <c r="G59" s="749"/>
      <c r="H59" s="749"/>
      <c r="I59" s="749"/>
      <c r="J59" s="749"/>
      <c r="K59" s="749"/>
      <c r="L59" s="749"/>
      <c r="M59" s="749"/>
      <c r="N59" s="749"/>
      <c r="O59" s="749"/>
      <c r="P59" s="749"/>
      <c r="Q59" s="749"/>
      <c r="R59" s="749"/>
      <c r="S59" s="749"/>
      <c r="T59" s="749"/>
      <c r="U59" s="749"/>
      <c r="V59" s="749"/>
      <c r="W59" s="749"/>
      <c r="X59" s="749"/>
      <c r="Y59" s="749"/>
      <c r="Z59" s="749"/>
      <c r="AA59" s="749"/>
      <c r="AB59" s="749"/>
      <c r="AC59" s="749"/>
      <c r="AD59" s="749"/>
      <c r="AE59" s="749"/>
      <c r="AF59" s="749"/>
      <c r="AG59" s="749"/>
      <c r="AH59" s="749"/>
      <c r="AI59" s="749"/>
      <c r="AJ59" s="749"/>
      <c r="AK59" s="749"/>
      <c r="AL59" s="749"/>
      <c r="AM59" s="749"/>
      <c r="AN59" s="749"/>
      <c r="AO59" s="749"/>
    </row>
    <row r="60" spans="1:57" ht="15" customHeight="1">
      <c r="A60" s="733" t="s">
        <v>633</v>
      </c>
      <c r="B60" s="734"/>
      <c r="C60" s="341"/>
      <c r="D60" s="341"/>
      <c r="E60" s="341"/>
      <c r="F60" s="341"/>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1"/>
      <c r="AE60" s="341"/>
      <c r="AF60" s="341"/>
      <c r="AG60" s="341"/>
      <c r="AH60" s="341"/>
      <c r="AI60" s="341"/>
      <c r="AJ60" s="341"/>
      <c r="AK60" s="341"/>
      <c r="AL60" s="341"/>
      <c r="AM60" s="341"/>
      <c r="AN60" s="341"/>
      <c r="AO60" s="342"/>
    </row>
    <row r="61" spans="1:57" ht="15" customHeight="1">
      <c r="A61" s="735"/>
      <c r="B61" s="736"/>
      <c r="C61" s="328"/>
      <c r="D61" s="328"/>
      <c r="E61" s="328"/>
      <c r="F61" s="328"/>
      <c r="H61" s="328"/>
      <c r="I61" s="328" t="s">
        <v>634</v>
      </c>
      <c r="J61" s="328"/>
      <c r="K61" s="328"/>
      <c r="L61" s="328"/>
      <c r="M61" s="328"/>
      <c r="N61" s="328"/>
      <c r="O61" s="328"/>
      <c r="P61" s="328"/>
      <c r="Q61" s="328"/>
      <c r="R61" s="328"/>
      <c r="S61" s="328"/>
      <c r="T61" s="328"/>
      <c r="U61" s="328"/>
      <c r="V61" s="328"/>
      <c r="W61" s="328"/>
      <c r="X61" s="328"/>
      <c r="Y61" s="328"/>
      <c r="Z61" s="328"/>
      <c r="AA61" s="328"/>
      <c r="AB61" s="328"/>
      <c r="AC61" s="328"/>
      <c r="AD61" s="328"/>
      <c r="AE61" s="328"/>
      <c r="AF61" s="328"/>
      <c r="AG61" s="328"/>
      <c r="AH61" s="328"/>
      <c r="AI61" s="329"/>
      <c r="AJ61" s="329"/>
      <c r="AK61" s="329"/>
      <c r="AL61" s="329"/>
      <c r="AM61" s="329"/>
      <c r="AN61" s="329"/>
      <c r="AO61" s="351"/>
    </row>
    <row r="62" spans="1:57" ht="15" customHeight="1">
      <c r="A62" s="735"/>
      <c r="B62" s="736"/>
      <c r="C62" s="328"/>
      <c r="D62" s="328"/>
      <c r="E62" s="328"/>
      <c r="F62" s="328"/>
      <c r="G62" s="328"/>
      <c r="H62" s="328"/>
      <c r="I62" s="328"/>
      <c r="J62" s="328"/>
      <c r="L62" s="328"/>
      <c r="M62" s="328"/>
      <c r="N62" s="328"/>
      <c r="O62" s="328"/>
      <c r="P62" s="328"/>
      <c r="Q62" s="328"/>
      <c r="R62" s="328"/>
      <c r="S62" s="328"/>
      <c r="T62" s="328"/>
      <c r="U62" s="328"/>
      <c r="V62" s="328"/>
      <c r="W62" s="328"/>
      <c r="X62" s="328"/>
      <c r="Y62" s="328"/>
      <c r="Z62" s="328"/>
      <c r="AA62" s="328"/>
      <c r="AB62" s="328"/>
      <c r="AC62" s="328"/>
      <c r="AD62" s="328"/>
      <c r="AE62" s="328"/>
      <c r="AF62" s="352"/>
      <c r="AG62" s="495"/>
      <c r="AH62" s="495"/>
      <c r="AI62" s="495"/>
      <c r="AJ62" s="495"/>
      <c r="AK62" s="495"/>
      <c r="AL62" s="495"/>
      <c r="AM62" s="496"/>
      <c r="AN62" s="496"/>
      <c r="AO62" s="351"/>
    </row>
    <row r="63" spans="1:57" ht="15" customHeight="1">
      <c r="A63" s="735"/>
      <c r="B63" s="736"/>
      <c r="C63" s="328"/>
      <c r="D63" s="328"/>
      <c r="E63" s="328"/>
      <c r="F63" s="328"/>
      <c r="G63" s="328"/>
      <c r="H63" s="328"/>
      <c r="I63" s="328"/>
      <c r="J63" s="328"/>
      <c r="K63" s="328" t="s">
        <v>635</v>
      </c>
      <c r="L63" s="328"/>
      <c r="M63" s="328"/>
      <c r="N63" s="328"/>
      <c r="O63" s="328"/>
      <c r="P63" s="328"/>
      <c r="Q63" s="328"/>
      <c r="R63" s="328"/>
      <c r="S63" s="328"/>
      <c r="T63" s="328"/>
      <c r="U63" s="328"/>
      <c r="V63" s="328"/>
      <c r="W63" s="328"/>
      <c r="X63" s="328"/>
      <c r="Y63" s="328"/>
      <c r="Z63" s="328"/>
      <c r="AA63" s="328"/>
      <c r="AB63" s="328"/>
      <c r="AC63" s="328"/>
      <c r="AD63" s="328"/>
      <c r="AE63" s="328"/>
      <c r="AF63" s="495"/>
      <c r="AG63" s="495"/>
      <c r="AH63" s="495"/>
      <c r="AI63" s="495"/>
      <c r="AJ63" s="495"/>
      <c r="AK63" s="495"/>
      <c r="AL63" s="495"/>
      <c r="AM63" s="496"/>
      <c r="AN63" s="496"/>
      <c r="AO63" s="351"/>
    </row>
    <row r="64" spans="1:57" ht="15" customHeight="1">
      <c r="A64" s="735"/>
      <c r="B64" s="736"/>
      <c r="C64" s="328"/>
      <c r="D64" s="328"/>
      <c r="E64" s="328"/>
      <c r="F64" s="328"/>
      <c r="G64" s="328"/>
      <c r="H64" s="328"/>
      <c r="I64" s="328"/>
      <c r="J64" s="328"/>
      <c r="K64" s="328"/>
      <c r="L64" s="328"/>
      <c r="M64" s="328"/>
      <c r="N64" s="328"/>
      <c r="O64" s="328"/>
      <c r="P64" s="328"/>
      <c r="R64" s="328"/>
      <c r="S64" s="328"/>
      <c r="T64" s="328"/>
      <c r="U64" s="328"/>
      <c r="V64" s="328"/>
      <c r="W64" s="328"/>
      <c r="X64" s="328"/>
      <c r="Y64" s="328"/>
      <c r="Z64" s="328"/>
      <c r="AA64" s="328"/>
      <c r="AB64" s="328"/>
      <c r="AC64" s="328"/>
      <c r="AD64" s="328"/>
      <c r="AE64" s="328"/>
      <c r="AF64" s="495"/>
      <c r="AG64" s="495"/>
      <c r="AH64" s="495"/>
      <c r="AI64" s="495"/>
      <c r="AJ64" s="495"/>
      <c r="AK64" s="495"/>
      <c r="AL64" s="495"/>
      <c r="AM64" s="496"/>
      <c r="AN64" s="496"/>
      <c r="AO64" s="351"/>
    </row>
    <row r="65" spans="1:41" ht="15" customHeight="1">
      <c r="A65" s="735"/>
      <c r="B65" s="736"/>
      <c r="C65" s="328"/>
      <c r="D65" s="328"/>
      <c r="E65" s="328"/>
      <c r="F65" s="328"/>
      <c r="G65" s="328"/>
      <c r="H65" s="328"/>
      <c r="I65" s="328"/>
      <c r="J65" s="328"/>
      <c r="K65" s="328" t="s">
        <v>636</v>
      </c>
      <c r="L65" s="328"/>
      <c r="M65" s="328"/>
      <c r="N65" s="328"/>
      <c r="O65" s="328"/>
      <c r="P65" s="328"/>
      <c r="Q65" s="328"/>
      <c r="R65" s="328"/>
      <c r="S65" s="328"/>
      <c r="T65" s="328"/>
      <c r="U65" s="328"/>
      <c r="V65" s="328"/>
      <c r="W65" s="328"/>
      <c r="X65" s="328"/>
      <c r="Y65" s="328"/>
      <c r="Z65" s="328"/>
      <c r="AA65" s="328"/>
      <c r="AB65" s="328"/>
      <c r="AC65" s="328"/>
      <c r="AD65" s="328"/>
      <c r="AE65" s="328"/>
      <c r="AF65" s="495"/>
      <c r="AG65" s="495"/>
      <c r="AH65" s="497" t="s">
        <v>637</v>
      </c>
      <c r="AI65" s="495"/>
      <c r="AJ65" s="495"/>
      <c r="AK65" s="495"/>
      <c r="AL65" s="495"/>
      <c r="AM65" s="496"/>
      <c r="AN65" s="496"/>
      <c r="AO65" s="351"/>
    </row>
    <row r="66" spans="1:41" ht="15" customHeight="1">
      <c r="A66" s="735"/>
      <c r="B66" s="736"/>
      <c r="C66" s="328"/>
      <c r="D66" s="328"/>
      <c r="E66" s="328"/>
      <c r="F66" s="328"/>
      <c r="G66" s="328"/>
      <c r="H66" s="328"/>
      <c r="I66" s="328"/>
      <c r="J66" s="328"/>
      <c r="K66" s="328"/>
      <c r="L66" s="328"/>
      <c r="M66" s="328"/>
      <c r="N66" s="328"/>
      <c r="O66" s="328"/>
      <c r="P66" s="328"/>
      <c r="Q66" s="328"/>
      <c r="R66" s="328"/>
      <c r="S66" s="328"/>
      <c r="T66" s="328"/>
      <c r="U66" s="328"/>
      <c r="V66" s="328"/>
      <c r="W66" s="328"/>
      <c r="X66" s="328"/>
      <c r="Y66" s="328"/>
      <c r="Z66" s="328"/>
      <c r="AA66" s="328"/>
      <c r="AB66" s="328"/>
      <c r="AC66" s="328"/>
      <c r="AD66" s="328"/>
      <c r="AE66" s="328"/>
      <c r="AF66" s="328"/>
      <c r="AG66" s="496"/>
      <c r="AH66" s="496"/>
      <c r="AI66" s="496"/>
      <c r="AJ66" s="496"/>
      <c r="AK66" s="496"/>
      <c r="AL66" s="496"/>
      <c r="AM66" s="496"/>
      <c r="AN66" s="496"/>
      <c r="AO66" s="344"/>
    </row>
    <row r="67" spans="1:41" ht="15" customHeight="1">
      <c r="A67" s="737"/>
      <c r="B67" s="738"/>
      <c r="C67" s="353"/>
      <c r="D67" s="353"/>
      <c r="E67" s="353"/>
      <c r="F67" s="353"/>
      <c r="G67" s="353"/>
      <c r="H67" s="353"/>
      <c r="I67" s="353"/>
      <c r="J67" s="353"/>
      <c r="K67" s="353"/>
      <c r="L67" s="353"/>
      <c r="M67" s="353"/>
      <c r="N67" s="353"/>
      <c r="O67" s="353"/>
      <c r="P67" s="353"/>
      <c r="Q67" s="353"/>
      <c r="R67" s="353"/>
      <c r="S67" s="353"/>
      <c r="T67" s="353"/>
      <c r="U67" s="353"/>
      <c r="V67" s="353"/>
      <c r="W67" s="353"/>
      <c r="X67" s="353"/>
      <c r="Y67" s="353"/>
      <c r="Z67" s="353"/>
      <c r="AA67" s="353"/>
      <c r="AB67" s="353"/>
      <c r="AC67" s="353"/>
      <c r="AD67" s="353"/>
      <c r="AE67" s="353"/>
      <c r="AF67" s="353"/>
      <c r="AG67" s="353"/>
      <c r="AH67" s="353"/>
      <c r="AI67" s="353"/>
      <c r="AJ67" s="353"/>
      <c r="AK67" s="353"/>
      <c r="AL67" s="353"/>
      <c r="AM67" s="353"/>
      <c r="AN67" s="353"/>
      <c r="AO67" s="354"/>
    </row>
    <row r="69" spans="1:41" ht="15" customHeight="1">
      <c r="A69" s="355" t="s">
        <v>638</v>
      </c>
      <c r="B69" s="328"/>
      <c r="C69" s="328"/>
      <c r="D69" s="328"/>
      <c r="E69" s="328"/>
      <c r="F69" s="328"/>
      <c r="G69" s="328"/>
      <c r="H69" s="328"/>
      <c r="I69" s="328"/>
      <c r="J69" s="328"/>
      <c r="K69" s="328"/>
      <c r="L69" s="328"/>
      <c r="M69" s="328"/>
      <c r="N69" s="328"/>
      <c r="O69" s="328"/>
      <c r="P69" s="328"/>
      <c r="Q69" s="328"/>
      <c r="R69" s="328"/>
      <c r="S69" s="328"/>
      <c r="T69" s="328"/>
      <c r="U69" s="328"/>
      <c r="V69" s="328"/>
      <c r="W69" s="328"/>
      <c r="X69" s="328"/>
      <c r="Y69" s="328"/>
      <c r="Z69" s="328"/>
      <c r="AA69" s="328"/>
      <c r="AB69" s="328"/>
      <c r="AC69" s="328"/>
      <c r="AD69" s="328"/>
      <c r="AE69" s="328"/>
      <c r="AF69" s="328"/>
      <c r="AG69" s="328"/>
      <c r="AH69" s="328"/>
      <c r="AI69" s="328"/>
      <c r="AJ69" s="328"/>
      <c r="AK69" s="328"/>
      <c r="AL69" s="328"/>
      <c r="AM69" s="328"/>
    </row>
    <row r="70" spans="1:41" ht="16.95" customHeight="1">
      <c r="A70" s="328"/>
      <c r="B70" s="328"/>
      <c r="C70" s="328"/>
      <c r="D70" s="328"/>
      <c r="E70" s="328"/>
      <c r="F70" s="328"/>
      <c r="G70" s="328"/>
      <c r="H70" s="328"/>
      <c r="I70" s="328"/>
      <c r="J70" s="328"/>
      <c r="K70" s="328"/>
      <c r="L70" s="328"/>
      <c r="M70" s="328"/>
      <c r="N70" s="328"/>
      <c r="O70" s="328"/>
      <c r="P70" s="328"/>
      <c r="Q70" s="328"/>
      <c r="R70" s="328"/>
      <c r="S70" s="328"/>
      <c r="T70" s="328"/>
      <c r="U70" s="328"/>
      <c r="V70" s="328"/>
      <c r="W70" s="328"/>
      <c r="X70" s="328"/>
      <c r="Y70" s="328"/>
      <c r="Z70" s="328"/>
      <c r="AA70" s="328"/>
      <c r="AB70" s="328"/>
      <c r="AC70" s="328"/>
      <c r="AD70" s="328"/>
      <c r="AE70" s="328"/>
      <c r="AF70" s="328"/>
      <c r="AG70" s="328"/>
      <c r="AH70" s="328"/>
      <c r="AI70" s="328"/>
      <c r="AJ70" s="328"/>
      <c r="AK70" s="328"/>
      <c r="AL70" s="328"/>
      <c r="AM70" s="328"/>
    </row>
    <row r="71" spans="1:41" ht="16.95" customHeight="1">
      <c r="A71" s="329"/>
      <c r="B71" s="329"/>
      <c r="C71" s="329"/>
      <c r="D71" s="329"/>
      <c r="E71" s="329"/>
      <c r="F71" s="329"/>
      <c r="G71" s="329"/>
      <c r="H71" s="329"/>
      <c r="I71" s="329"/>
      <c r="J71" s="329"/>
      <c r="K71" s="329"/>
      <c r="L71" s="329"/>
      <c r="M71" s="329"/>
      <c r="N71" s="329"/>
      <c r="O71" s="329"/>
      <c r="P71" s="329"/>
      <c r="Q71" s="329"/>
      <c r="R71" s="329"/>
      <c r="S71" s="329"/>
      <c r="T71" s="329"/>
      <c r="U71" s="329"/>
      <c r="V71" s="329"/>
      <c r="W71" s="329"/>
      <c r="X71" s="329"/>
      <c r="Y71" s="329"/>
      <c r="Z71" s="329"/>
      <c r="AA71" s="329"/>
      <c r="AB71" s="329"/>
      <c r="AC71" s="329"/>
      <c r="AD71" s="329"/>
      <c r="AE71" s="329"/>
      <c r="AF71" s="329"/>
      <c r="AG71" s="329"/>
      <c r="AH71" s="329"/>
      <c r="AI71" s="329"/>
      <c r="AJ71" s="329"/>
      <c r="AK71" s="329"/>
      <c r="AL71" s="329"/>
      <c r="AM71" s="329"/>
    </row>
    <row r="72" spans="1:41" ht="15" customHeight="1">
      <c r="A72" s="329"/>
      <c r="B72" s="329"/>
      <c r="C72" s="329"/>
      <c r="D72" s="329"/>
      <c r="E72" s="329"/>
      <c r="F72" s="329"/>
      <c r="G72" s="329"/>
      <c r="H72" s="329"/>
      <c r="I72" s="329"/>
      <c r="J72" s="329"/>
      <c r="K72" s="329"/>
      <c r="L72" s="329"/>
      <c r="M72" s="329"/>
      <c r="N72" s="329"/>
      <c r="O72" s="329"/>
      <c r="P72" s="329"/>
      <c r="Q72" s="329"/>
      <c r="R72" s="329"/>
      <c r="S72" s="329"/>
      <c r="T72" s="329"/>
      <c r="U72" s="739" t="str">
        <f>$U$8</f>
        <v>令和</v>
      </c>
      <c r="V72" s="717"/>
      <c r="W72" s="717"/>
      <c r="X72" s="715"/>
      <c r="Y72" s="715"/>
      <c r="Z72" s="715"/>
      <c r="AA72" s="717" t="s">
        <v>596</v>
      </c>
      <c r="AB72" s="717"/>
      <c r="AC72" s="717"/>
      <c r="AD72" s="715"/>
      <c r="AE72" s="715"/>
      <c r="AF72" s="715"/>
      <c r="AG72" s="717" t="s">
        <v>597</v>
      </c>
      <c r="AH72" s="717"/>
      <c r="AI72" s="717"/>
      <c r="AJ72" s="715"/>
      <c r="AK72" s="715"/>
      <c r="AL72" s="715"/>
      <c r="AM72" s="717" t="s">
        <v>598</v>
      </c>
      <c r="AN72" s="717"/>
      <c r="AO72" s="718"/>
    </row>
    <row r="73" spans="1:41" ht="16.95" customHeight="1">
      <c r="A73" s="328"/>
      <c r="B73" s="328"/>
      <c r="C73" s="328"/>
      <c r="D73" s="328"/>
      <c r="E73" s="328"/>
      <c r="F73" s="328"/>
      <c r="G73" s="328"/>
      <c r="H73" s="328"/>
      <c r="I73" s="328"/>
      <c r="J73" s="328"/>
      <c r="K73" s="328"/>
      <c r="L73" s="328"/>
      <c r="M73" s="328"/>
      <c r="N73" s="328"/>
      <c r="O73" s="328"/>
      <c r="P73" s="328"/>
      <c r="Q73" s="328"/>
      <c r="R73" s="328"/>
      <c r="S73" s="328"/>
      <c r="T73" s="328"/>
      <c r="U73" s="740"/>
      <c r="V73" s="719"/>
      <c r="W73" s="719"/>
      <c r="X73" s="716"/>
      <c r="Y73" s="716"/>
      <c r="Z73" s="716"/>
      <c r="AA73" s="719"/>
      <c r="AB73" s="719"/>
      <c r="AC73" s="719"/>
      <c r="AD73" s="716"/>
      <c r="AE73" s="716"/>
      <c r="AF73" s="716"/>
      <c r="AG73" s="719"/>
      <c r="AH73" s="719"/>
      <c r="AI73" s="719"/>
      <c r="AJ73" s="716"/>
      <c r="AK73" s="716"/>
      <c r="AL73" s="716"/>
      <c r="AM73" s="719"/>
      <c r="AN73" s="719"/>
      <c r="AO73" s="720"/>
    </row>
    <row r="74" spans="1:41" ht="16.95" customHeight="1">
      <c r="A74" s="328"/>
      <c r="B74" s="328"/>
      <c r="C74" s="328"/>
      <c r="D74" s="328"/>
      <c r="E74" s="328"/>
      <c r="F74" s="328"/>
      <c r="G74" s="328"/>
      <c r="H74" s="328"/>
      <c r="I74" s="328"/>
      <c r="J74" s="328"/>
      <c r="K74" s="328"/>
      <c r="L74" s="328"/>
      <c r="M74" s="328"/>
      <c r="N74" s="328"/>
      <c r="O74" s="328"/>
      <c r="P74" s="328"/>
      <c r="Q74" s="328"/>
      <c r="R74" s="328"/>
      <c r="S74" s="328"/>
      <c r="T74" s="328"/>
      <c r="U74" s="328"/>
      <c r="V74" s="328"/>
      <c r="W74" s="328"/>
      <c r="X74" s="328"/>
      <c r="Y74" s="328"/>
      <c r="Z74" s="328"/>
      <c r="AA74" s="328"/>
      <c r="AB74" s="328"/>
      <c r="AC74" s="328"/>
      <c r="AD74" s="328"/>
      <c r="AE74" s="328"/>
      <c r="AF74" s="328"/>
      <c r="AG74" s="328"/>
      <c r="AH74" s="328"/>
      <c r="AI74" s="328"/>
      <c r="AJ74" s="328"/>
      <c r="AK74" s="328"/>
      <c r="AL74" s="328"/>
      <c r="AM74" s="328"/>
    </row>
    <row r="75" spans="1:41" ht="15" customHeight="1">
      <c r="E75" s="721" t="s">
        <v>639</v>
      </c>
      <c r="F75" s="722"/>
      <c r="G75" s="722"/>
      <c r="H75" s="722"/>
      <c r="I75" s="722"/>
      <c r="J75" s="723"/>
      <c r="K75" s="727"/>
      <c r="L75" s="728"/>
      <c r="M75" s="728"/>
      <c r="N75" s="728"/>
      <c r="O75" s="728"/>
      <c r="P75" s="728"/>
      <c r="Q75" s="728"/>
      <c r="R75" s="728"/>
      <c r="S75" s="728"/>
      <c r="T75" s="728"/>
      <c r="U75" s="728"/>
      <c r="V75" s="728"/>
      <c r="W75" s="728"/>
      <c r="X75" s="728"/>
      <c r="Y75" s="728"/>
      <c r="Z75" s="728"/>
      <c r="AA75" s="728"/>
      <c r="AB75" s="728"/>
      <c r="AC75" s="728"/>
      <c r="AD75" s="728"/>
      <c r="AE75" s="728"/>
      <c r="AF75" s="728"/>
      <c r="AG75" s="728"/>
      <c r="AH75" s="728"/>
      <c r="AI75" s="729"/>
    </row>
    <row r="76" spans="1:41" ht="15" customHeight="1">
      <c r="E76" s="724"/>
      <c r="F76" s="725"/>
      <c r="G76" s="725"/>
      <c r="H76" s="725"/>
      <c r="I76" s="725"/>
      <c r="J76" s="726"/>
      <c r="K76" s="730"/>
      <c r="L76" s="731"/>
      <c r="M76" s="731"/>
      <c r="N76" s="731"/>
      <c r="O76" s="731"/>
      <c r="P76" s="731"/>
      <c r="Q76" s="731"/>
      <c r="R76" s="731"/>
      <c r="S76" s="731"/>
      <c r="T76" s="731"/>
      <c r="U76" s="731"/>
      <c r="V76" s="731"/>
      <c r="W76" s="731"/>
      <c r="X76" s="731"/>
      <c r="Y76" s="731"/>
      <c r="Z76" s="731"/>
      <c r="AA76" s="731"/>
      <c r="AB76" s="731"/>
      <c r="AC76" s="731"/>
      <c r="AD76" s="731"/>
      <c r="AE76" s="731"/>
      <c r="AF76" s="731"/>
      <c r="AG76" s="731"/>
      <c r="AH76" s="731"/>
      <c r="AI76" s="732"/>
    </row>
    <row r="80" spans="1:41" ht="15" customHeight="1">
      <c r="L80" s="356"/>
    </row>
    <row r="81" spans="4:38" ht="15" customHeight="1">
      <c r="E81" s="713" t="s">
        <v>640</v>
      </c>
      <c r="F81" s="713"/>
      <c r="G81" s="713"/>
      <c r="H81" s="713"/>
      <c r="I81" s="713"/>
      <c r="J81" s="713"/>
      <c r="K81" s="713"/>
      <c r="L81" s="713"/>
      <c r="M81" s="713"/>
      <c r="N81" s="713"/>
      <c r="O81" s="713"/>
      <c r="P81" s="713"/>
      <c r="Q81" s="713"/>
      <c r="R81" s="713"/>
      <c r="S81" s="713"/>
      <c r="T81" s="713"/>
      <c r="U81" s="713"/>
      <c r="V81" s="713"/>
      <c r="W81" s="713"/>
      <c r="X81" s="713"/>
      <c r="Y81" s="713"/>
      <c r="Z81" s="713"/>
      <c r="AA81" s="713"/>
      <c r="AB81" s="713"/>
      <c r="AC81" s="713"/>
      <c r="AD81" s="713"/>
      <c r="AE81" s="713"/>
      <c r="AF81" s="713"/>
      <c r="AG81" s="713"/>
      <c r="AH81" s="713"/>
      <c r="AI81" s="713"/>
      <c r="AJ81" s="713"/>
      <c r="AK81" s="713"/>
    </row>
    <row r="82" spans="4:38" ht="15" customHeight="1">
      <c r="E82" s="713"/>
      <c r="F82" s="713"/>
      <c r="G82" s="713"/>
      <c r="H82" s="713"/>
      <c r="I82" s="713"/>
      <c r="J82" s="713"/>
      <c r="K82" s="713"/>
      <c r="L82" s="713"/>
      <c r="M82" s="713"/>
      <c r="N82" s="713"/>
      <c r="O82" s="713"/>
      <c r="P82" s="713"/>
      <c r="Q82" s="713"/>
      <c r="R82" s="713"/>
      <c r="S82" s="713"/>
      <c r="T82" s="713"/>
      <c r="U82" s="713"/>
      <c r="V82" s="713"/>
      <c r="W82" s="713"/>
      <c r="X82" s="713"/>
      <c r="Y82" s="713"/>
      <c r="Z82" s="713"/>
      <c r="AA82" s="713"/>
      <c r="AB82" s="713"/>
      <c r="AC82" s="713"/>
      <c r="AD82" s="713"/>
      <c r="AE82" s="713"/>
      <c r="AF82" s="713"/>
      <c r="AG82" s="713"/>
      <c r="AH82" s="713"/>
      <c r="AI82" s="713"/>
      <c r="AJ82" s="713"/>
      <c r="AK82" s="713"/>
    </row>
    <row r="83" spans="4:38" ht="15" customHeight="1">
      <c r="G83" s="357"/>
      <c r="H83" s="357"/>
      <c r="I83" s="357"/>
      <c r="J83" s="357"/>
      <c r="K83" s="357"/>
      <c r="L83" s="357"/>
      <c r="M83" s="357"/>
      <c r="N83" s="357"/>
      <c r="O83" s="357"/>
      <c r="P83" s="357"/>
      <c r="Q83" s="357"/>
      <c r="R83" s="357"/>
      <c r="S83" s="357"/>
      <c r="T83" s="357"/>
      <c r="U83" s="357"/>
      <c r="V83" s="357"/>
      <c r="W83" s="357"/>
      <c r="X83" s="357"/>
      <c r="Y83" s="357"/>
      <c r="Z83" s="357"/>
      <c r="AA83" s="357"/>
      <c r="AB83" s="357"/>
      <c r="AC83" s="357"/>
      <c r="AD83" s="357"/>
      <c r="AE83" s="357"/>
      <c r="AF83" s="357"/>
      <c r="AG83" s="357"/>
      <c r="AH83" s="357"/>
      <c r="AI83" s="357"/>
    </row>
    <row r="84" spans="4:38" ht="15" customHeight="1">
      <c r="G84" s="357"/>
      <c r="H84" s="357"/>
      <c r="I84" s="357"/>
      <c r="J84" s="357"/>
      <c r="K84" s="357"/>
      <c r="L84" s="357"/>
      <c r="M84" s="357"/>
      <c r="N84" s="357"/>
      <c r="O84" s="357"/>
      <c r="P84" s="357"/>
      <c r="Q84" s="357"/>
      <c r="R84" s="357"/>
      <c r="S84" s="357"/>
      <c r="T84" s="357"/>
      <c r="U84" s="357"/>
      <c r="V84" s="357"/>
      <c r="W84" s="357"/>
      <c r="X84" s="357"/>
      <c r="Y84" s="357"/>
      <c r="Z84" s="357"/>
      <c r="AA84" s="357"/>
      <c r="AB84" s="357"/>
      <c r="AC84" s="357"/>
      <c r="AD84" s="357"/>
      <c r="AE84" s="357"/>
      <c r="AF84" s="357"/>
      <c r="AG84" s="357"/>
      <c r="AH84" s="357"/>
      <c r="AI84" s="357"/>
    </row>
    <row r="85" spans="4:38" ht="15" customHeight="1">
      <c r="G85" s="357"/>
      <c r="H85" s="357"/>
      <c r="I85" s="357"/>
      <c r="J85" s="357"/>
      <c r="K85" s="357"/>
      <c r="L85" s="357"/>
      <c r="M85" s="357"/>
      <c r="N85" s="357"/>
      <c r="O85" s="357"/>
      <c r="P85" s="357"/>
      <c r="Q85" s="357"/>
      <c r="R85" s="357"/>
      <c r="S85" s="357"/>
      <c r="T85" s="357"/>
      <c r="U85" s="357"/>
      <c r="V85" s="357"/>
      <c r="W85" s="357"/>
      <c r="X85" s="357"/>
      <c r="Y85" s="357"/>
      <c r="Z85" s="357"/>
      <c r="AA85" s="357"/>
      <c r="AB85" s="357"/>
      <c r="AC85" s="357"/>
      <c r="AD85" s="357"/>
      <c r="AE85" s="357"/>
      <c r="AF85" s="357"/>
      <c r="AG85" s="357"/>
      <c r="AH85" s="357"/>
      <c r="AI85" s="357"/>
    </row>
    <row r="86" spans="4:38" ht="15" customHeight="1">
      <c r="G86" s="357"/>
      <c r="H86" s="357"/>
      <c r="I86" s="357"/>
      <c r="J86" s="357"/>
      <c r="K86" s="357"/>
      <c r="L86" s="357"/>
      <c r="M86" s="357"/>
      <c r="N86" s="357"/>
      <c r="O86" s="357"/>
      <c r="P86" s="357"/>
      <c r="Q86" s="357"/>
      <c r="R86" s="357"/>
      <c r="S86" s="357"/>
      <c r="T86" s="357"/>
      <c r="U86" s="357"/>
      <c r="V86" s="357"/>
      <c r="W86" s="357"/>
      <c r="X86" s="357"/>
      <c r="Y86" s="357"/>
      <c r="Z86" s="357"/>
      <c r="AA86" s="357"/>
      <c r="AB86" s="357"/>
      <c r="AC86" s="357"/>
      <c r="AD86" s="357"/>
      <c r="AE86" s="357"/>
      <c r="AF86" s="357"/>
      <c r="AG86" s="357"/>
      <c r="AH86" s="357"/>
      <c r="AI86" s="357"/>
    </row>
    <row r="87" spans="4:38" ht="15" customHeight="1">
      <c r="G87" s="357"/>
      <c r="H87" s="357"/>
      <c r="I87" s="357"/>
      <c r="J87" s="357"/>
      <c r="K87" s="357"/>
      <c r="L87" s="357"/>
      <c r="M87" s="357"/>
      <c r="N87" s="357"/>
      <c r="O87" s="357"/>
      <c r="P87" s="357"/>
      <c r="Q87" s="357"/>
      <c r="R87" s="357"/>
      <c r="S87" s="357"/>
      <c r="T87" s="357"/>
      <c r="U87" s="357"/>
      <c r="V87" s="357"/>
      <c r="W87" s="357"/>
      <c r="X87" s="357"/>
      <c r="Y87" s="357"/>
      <c r="Z87" s="357"/>
      <c r="AA87" s="357"/>
      <c r="AB87" s="357"/>
      <c r="AC87" s="357"/>
      <c r="AD87" s="357"/>
      <c r="AE87" s="357"/>
      <c r="AF87" s="357"/>
      <c r="AG87" s="357"/>
      <c r="AH87" s="357"/>
      <c r="AI87" s="357"/>
    </row>
    <row r="88" spans="4:38" ht="15" customHeight="1">
      <c r="G88" s="357"/>
      <c r="H88" s="357"/>
      <c r="I88" s="357"/>
      <c r="J88" s="357"/>
      <c r="K88" s="357"/>
      <c r="L88" s="357"/>
      <c r="M88" s="357"/>
      <c r="N88" s="357"/>
      <c r="O88" s="357"/>
      <c r="P88" s="357"/>
      <c r="Q88" s="357"/>
      <c r="R88" s="357"/>
      <c r="S88" s="357"/>
      <c r="T88" s="357"/>
      <c r="U88" s="357"/>
      <c r="V88" s="357"/>
      <c r="W88" s="357"/>
      <c r="X88" s="357"/>
      <c r="Y88" s="357"/>
      <c r="Z88" s="357"/>
      <c r="AA88" s="357"/>
      <c r="AB88" s="357"/>
      <c r="AC88" s="357"/>
      <c r="AD88" s="357"/>
      <c r="AE88" s="357"/>
      <c r="AF88" s="357"/>
      <c r="AG88" s="357"/>
      <c r="AH88" s="357"/>
      <c r="AI88" s="357"/>
    </row>
    <row r="89" spans="4:38" ht="15" customHeight="1">
      <c r="G89" s="357"/>
      <c r="H89" s="357"/>
      <c r="I89" s="357"/>
      <c r="J89" s="357"/>
      <c r="K89" s="357"/>
      <c r="L89" s="357"/>
      <c r="M89" s="357"/>
      <c r="N89" s="357"/>
      <c r="O89" s="357"/>
      <c r="P89" s="357"/>
      <c r="Q89" s="357"/>
      <c r="R89" s="357"/>
      <c r="S89" s="357"/>
      <c r="T89" s="357"/>
      <c r="U89" s="357"/>
      <c r="V89" s="357"/>
      <c r="W89" s="357"/>
      <c r="X89" s="357"/>
      <c r="Y89" s="357"/>
      <c r="Z89" s="357"/>
      <c r="AA89" s="357"/>
      <c r="AB89" s="357"/>
      <c r="AC89" s="357"/>
      <c r="AD89" s="357"/>
      <c r="AE89" s="357"/>
      <c r="AF89" s="357"/>
      <c r="AG89" s="357"/>
      <c r="AH89" s="357"/>
      <c r="AI89" s="357"/>
    </row>
    <row r="90" spans="4:38" ht="15" customHeight="1">
      <c r="G90" s="357"/>
      <c r="H90" s="357"/>
      <c r="I90" s="357"/>
      <c r="J90" s="357"/>
      <c r="K90" s="357"/>
      <c r="L90" s="357"/>
      <c r="M90" s="357"/>
      <c r="N90" s="357"/>
      <c r="O90" s="357"/>
      <c r="P90" s="357"/>
      <c r="Q90" s="357"/>
      <c r="R90" s="357"/>
      <c r="S90" s="357"/>
      <c r="T90" s="357"/>
      <c r="U90" s="357"/>
      <c r="V90" s="357"/>
      <c r="W90" s="357"/>
      <c r="X90" s="357"/>
      <c r="Y90" s="357"/>
      <c r="Z90" s="357"/>
      <c r="AA90" s="357"/>
      <c r="AB90" s="357"/>
      <c r="AC90" s="357"/>
      <c r="AD90" s="357"/>
      <c r="AE90" s="357"/>
      <c r="AF90" s="357"/>
      <c r="AG90" s="357"/>
      <c r="AH90" s="357"/>
      <c r="AI90" s="357"/>
    </row>
    <row r="91" spans="4:38" ht="15" customHeight="1">
      <c r="D91" s="358"/>
      <c r="E91" s="358"/>
      <c r="F91" s="358"/>
      <c r="G91" s="359"/>
      <c r="H91" s="359"/>
      <c r="I91" s="359"/>
      <c r="J91" s="359"/>
      <c r="K91" s="359"/>
      <c r="L91" s="359"/>
      <c r="M91" s="359"/>
      <c r="N91" s="359"/>
      <c r="O91" s="359"/>
      <c r="P91" s="359"/>
      <c r="Q91" s="359"/>
      <c r="R91" s="359"/>
      <c r="S91" s="359"/>
      <c r="T91" s="359"/>
      <c r="U91" s="359"/>
      <c r="V91" s="359"/>
      <c r="W91" s="359"/>
      <c r="X91" s="359"/>
      <c r="Y91" s="359"/>
      <c r="Z91" s="359"/>
      <c r="AA91" s="359"/>
      <c r="AB91" s="359"/>
      <c r="AC91" s="359"/>
      <c r="AD91" s="359"/>
      <c r="AE91" s="359"/>
      <c r="AF91" s="359"/>
      <c r="AG91" s="359"/>
      <c r="AH91" s="359"/>
      <c r="AI91" s="359"/>
      <c r="AJ91" s="358"/>
      <c r="AK91" s="358"/>
      <c r="AL91" s="358"/>
    </row>
    <row r="92" spans="4:38" ht="15" customHeight="1">
      <c r="D92" s="358"/>
      <c r="E92" s="358"/>
      <c r="F92" s="358"/>
      <c r="G92" s="359"/>
      <c r="H92" s="359"/>
      <c r="I92" s="359"/>
      <c r="J92" s="359"/>
      <c r="K92" s="359"/>
      <c r="L92" s="359"/>
      <c r="M92" s="359"/>
      <c r="N92" s="359"/>
      <c r="O92" s="359"/>
      <c r="P92" s="359"/>
      <c r="Q92" s="359"/>
      <c r="R92" s="359"/>
      <c r="S92" s="359"/>
      <c r="T92" s="359"/>
      <c r="U92" s="359"/>
      <c r="V92" s="359"/>
      <c r="W92" s="359"/>
      <c r="X92" s="359"/>
      <c r="Y92" s="359"/>
      <c r="Z92" s="359"/>
      <c r="AA92" s="359"/>
      <c r="AB92" s="359"/>
      <c r="AC92" s="359"/>
      <c r="AD92" s="359"/>
      <c r="AE92" s="359"/>
      <c r="AF92" s="359"/>
      <c r="AG92" s="359"/>
      <c r="AH92" s="359"/>
      <c r="AI92" s="359"/>
      <c r="AJ92" s="358"/>
      <c r="AK92" s="358"/>
      <c r="AL92" s="358"/>
    </row>
    <row r="93" spans="4:38" ht="15" customHeight="1">
      <c r="G93" s="357"/>
      <c r="H93" s="357"/>
      <c r="I93" s="357"/>
      <c r="J93" s="357"/>
      <c r="K93" s="357"/>
      <c r="L93" s="357"/>
      <c r="M93" s="357"/>
      <c r="N93" s="357"/>
      <c r="O93" s="357"/>
      <c r="P93" s="357"/>
      <c r="Q93" s="357"/>
      <c r="R93" s="357"/>
      <c r="S93" s="357"/>
      <c r="T93" s="357"/>
      <c r="U93" s="357"/>
      <c r="V93" s="357"/>
      <c r="W93" s="357"/>
      <c r="X93" s="357"/>
      <c r="Y93" s="357"/>
      <c r="Z93" s="357"/>
      <c r="AA93" s="357"/>
      <c r="AB93" s="357"/>
      <c r="AC93" s="357"/>
      <c r="AD93" s="357"/>
      <c r="AE93" s="357"/>
      <c r="AF93" s="357"/>
      <c r="AG93" s="357"/>
      <c r="AH93" s="357"/>
      <c r="AI93" s="357"/>
    </row>
    <row r="94" spans="4:38" ht="15" customHeight="1">
      <c r="G94" s="357"/>
      <c r="H94" s="357"/>
      <c r="I94" s="357"/>
      <c r="J94" s="357"/>
      <c r="K94" s="357"/>
      <c r="L94" s="357"/>
      <c r="M94" s="357"/>
      <c r="N94" s="357"/>
      <c r="O94" s="357"/>
      <c r="P94" s="357"/>
      <c r="Q94" s="357"/>
      <c r="R94" s="357"/>
      <c r="S94" s="357"/>
      <c r="T94" s="357"/>
      <c r="U94" s="357"/>
      <c r="V94" s="357"/>
      <c r="W94" s="357"/>
      <c r="X94" s="357"/>
      <c r="Y94" s="357"/>
      <c r="Z94" s="357"/>
      <c r="AA94" s="357"/>
      <c r="AB94" s="357"/>
      <c r="AC94" s="357"/>
      <c r="AD94" s="357"/>
      <c r="AE94" s="357"/>
      <c r="AF94" s="357"/>
      <c r="AG94" s="357"/>
      <c r="AH94" s="357"/>
      <c r="AI94" s="357"/>
    </row>
    <row r="95" spans="4:38" ht="15" customHeight="1">
      <c r="G95" s="360"/>
      <c r="H95" s="360"/>
      <c r="I95" s="360"/>
      <c r="J95" s="360"/>
      <c r="K95" s="360"/>
      <c r="L95" s="360"/>
      <c r="M95" s="360"/>
      <c r="N95" s="360"/>
      <c r="O95" s="360"/>
      <c r="P95" s="360"/>
      <c r="Q95" s="360"/>
      <c r="R95" s="360"/>
      <c r="S95" s="360"/>
      <c r="T95" s="360"/>
      <c r="U95" s="360"/>
      <c r="V95" s="360"/>
      <c r="W95" s="360"/>
      <c r="X95" s="360"/>
      <c r="Y95" s="360"/>
      <c r="Z95" s="360"/>
      <c r="AA95" s="360"/>
      <c r="AB95" s="360"/>
      <c r="AC95" s="360"/>
      <c r="AD95" s="360"/>
      <c r="AE95" s="360"/>
      <c r="AF95" s="360"/>
      <c r="AG95" s="360"/>
      <c r="AH95" s="360"/>
      <c r="AI95" s="360"/>
    </row>
    <row r="96" spans="4:38" ht="15" customHeight="1">
      <c r="G96" s="360"/>
      <c r="H96" s="360"/>
      <c r="I96" s="360"/>
      <c r="J96" s="360"/>
      <c r="K96" s="360"/>
      <c r="L96" s="360"/>
      <c r="M96" s="360"/>
      <c r="N96" s="360"/>
      <c r="O96" s="360"/>
      <c r="P96" s="360"/>
      <c r="Q96" s="360"/>
      <c r="R96" s="360"/>
      <c r="S96" s="360"/>
      <c r="T96" s="360"/>
      <c r="U96" s="360"/>
      <c r="V96" s="360"/>
      <c r="W96" s="360"/>
      <c r="X96" s="360"/>
      <c r="Y96" s="360"/>
      <c r="Z96" s="360"/>
      <c r="AA96" s="360"/>
      <c r="AB96" s="360"/>
      <c r="AC96" s="360"/>
      <c r="AD96" s="360"/>
      <c r="AE96" s="360"/>
      <c r="AF96" s="360"/>
      <c r="AG96" s="360"/>
      <c r="AH96" s="360"/>
      <c r="AI96" s="360"/>
    </row>
    <row r="97" spans="4:38" ht="15" customHeight="1">
      <c r="G97" s="357"/>
      <c r="H97" s="357"/>
      <c r="I97" s="357"/>
      <c r="J97" s="357"/>
      <c r="K97" s="357"/>
      <c r="L97" s="357"/>
      <c r="M97" s="357"/>
      <c r="N97" s="357"/>
      <c r="O97" s="357"/>
      <c r="P97" s="357"/>
      <c r="Q97" s="357"/>
      <c r="R97" s="357"/>
      <c r="S97" s="357"/>
      <c r="T97" s="357"/>
      <c r="U97" s="357"/>
      <c r="V97" s="357"/>
      <c r="W97" s="357"/>
      <c r="X97" s="357"/>
      <c r="Y97" s="357"/>
      <c r="Z97" s="357"/>
      <c r="AA97" s="357"/>
      <c r="AB97" s="357"/>
      <c r="AC97" s="357"/>
      <c r="AD97" s="357"/>
      <c r="AE97" s="357"/>
      <c r="AF97" s="357"/>
      <c r="AG97" s="357"/>
      <c r="AH97" s="357"/>
      <c r="AI97" s="357"/>
    </row>
    <row r="98" spans="4:38" ht="15" customHeight="1">
      <c r="D98" s="714" t="s">
        <v>641</v>
      </c>
      <c r="E98" s="714"/>
      <c r="F98" s="714"/>
      <c r="G98" s="714"/>
      <c r="H98" s="714"/>
      <c r="I98" s="714"/>
      <c r="J98" s="714"/>
      <c r="K98" s="714"/>
      <c r="L98" s="714"/>
      <c r="M98" s="714"/>
      <c r="N98" s="714"/>
      <c r="O98" s="714"/>
      <c r="P98" s="714"/>
      <c r="Q98" s="714"/>
      <c r="R98" s="714"/>
      <c r="S98" s="714"/>
      <c r="T98" s="714"/>
      <c r="U98" s="714"/>
      <c r="V98" s="714"/>
      <c r="W98" s="714"/>
      <c r="X98" s="714"/>
      <c r="Y98" s="714"/>
      <c r="Z98" s="714"/>
      <c r="AA98" s="714"/>
      <c r="AB98" s="714"/>
      <c r="AC98" s="714"/>
      <c r="AD98" s="714"/>
      <c r="AE98" s="714"/>
      <c r="AF98" s="714"/>
      <c r="AG98" s="714"/>
      <c r="AH98" s="714"/>
      <c r="AI98" s="714"/>
      <c r="AJ98" s="714"/>
      <c r="AK98" s="714"/>
      <c r="AL98" s="714"/>
    </row>
    <row r="99" spans="4:38" ht="15" customHeight="1">
      <c r="D99" s="714"/>
      <c r="E99" s="714"/>
      <c r="F99" s="714"/>
      <c r="G99" s="714"/>
      <c r="H99" s="714"/>
      <c r="I99" s="714"/>
      <c r="J99" s="714"/>
      <c r="K99" s="714"/>
      <c r="L99" s="714"/>
      <c r="M99" s="714"/>
      <c r="N99" s="714"/>
      <c r="O99" s="714"/>
      <c r="P99" s="714"/>
      <c r="Q99" s="714"/>
      <c r="R99" s="714"/>
      <c r="S99" s="714"/>
      <c r="T99" s="714"/>
      <c r="U99" s="714"/>
      <c r="V99" s="714"/>
      <c r="W99" s="714"/>
      <c r="X99" s="714"/>
      <c r="Y99" s="714"/>
      <c r="Z99" s="714"/>
      <c r="AA99" s="714"/>
      <c r="AB99" s="714"/>
      <c r="AC99" s="714"/>
      <c r="AD99" s="714"/>
      <c r="AE99" s="714"/>
      <c r="AF99" s="714"/>
      <c r="AG99" s="714"/>
      <c r="AH99" s="714"/>
      <c r="AI99" s="714"/>
      <c r="AJ99" s="714"/>
      <c r="AK99" s="714"/>
      <c r="AL99" s="714"/>
    </row>
    <row r="106" spans="4:38" ht="15" customHeight="1">
      <c r="E106" s="713" t="s">
        <v>642</v>
      </c>
      <c r="F106" s="713"/>
      <c r="G106" s="713"/>
      <c r="H106" s="713"/>
      <c r="I106" s="713"/>
      <c r="J106" s="713"/>
      <c r="K106" s="713"/>
      <c r="L106" s="713"/>
      <c r="M106" s="713"/>
      <c r="N106" s="713"/>
      <c r="O106" s="713"/>
      <c r="P106" s="713"/>
      <c r="Q106" s="713"/>
      <c r="R106" s="713"/>
      <c r="S106" s="713"/>
      <c r="T106" s="713"/>
      <c r="U106" s="713"/>
      <c r="V106" s="713"/>
      <c r="W106" s="713"/>
      <c r="X106" s="713"/>
      <c r="Y106" s="713"/>
      <c r="Z106" s="713"/>
      <c r="AA106" s="713"/>
      <c r="AB106" s="713"/>
      <c r="AC106" s="713"/>
      <c r="AD106" s="713"/>
      <c r="AE106" s="713"/>
      <c r="AF106" s="713"/>
      <c r="AG106" s="713"/>
      <c r="AH106" s="713"/>
      <c r="AI106" s="713"/>
      <c r="AJ106" s="713"/>
      <c r="AK106" s="713"/>
    </row>
    <row r="107" spans="4:38" ht="15" customHeight="1">
      <c r="E107" s="713"/>
      <c r="F107" s="713"/>
      <c r="G107" s="713"/>
      <c r="H107" s="713"/>
      <c r="I107" s="713"/>
      <c r="J107" s="713"/>
      <c r="K107" s="713"/>
      <c r="L107" s="713"/>
      <c r="M107" s="713"/>
      <c r="N107" s="713"/>
      <c r="O107" s="713"/>
      <c r="P107" s="713"/>
      <c r="Q107" s="713"/>
      <c r="R107" s="713"/>
      <c r="S107" s="713"/>
      <c r="T107" s="713"/>
      <c r="U107" s="713"/>
      <c r="V107" s="713"/>
      <c r="W107" s="713"/>
      <c r="X107" s="713"/>
      <c r="Y107" s="713"/>
      <c r="Z107" s="713"/>
      <c r="AA107" s="713"/>
      <c r="AB107" s="713"/>
      <c r="AC107" s="713"/>
      <c r="AD107" s="713"/>
      <c r="AE107" s="713"/>
      <c r="AF107" s="713"/>
      <c r="AG107" s="713"/>
      <c r="AH107" s="713"/>
      <c r="AI107" s="713"/>
      <c r="AJ107" s="713"/>
      <c r="AK107" s="713"/>
    </row>
    <row r="108" spans="4:38" ht="15" customHeight="1">
      <c r="D108" s="358"/>
      <c r="E108" s="358"/>
      <c r="G108" s="357"/>
      <c r="H108" s="357"/>
      <c r="I108" s="357"/>
      <c r="J108" s="357"/>
      <c r="K108" s="357"/>
      <c r="L108" s="357"/>
      <c r="M108" s="357"/>
      <c r="N108" s="357"/>
      <c r="O108" s="357"/>
      <c r="P108" s="357"/>
      <c r="Q108" s="357"/>
      <c r="R108" s="357"/>
      <c r="S108" s="357"/>
      <c r="T108" s="357"/>
      <c r="U108" s="357"/>
      <c r="V108" s="357"/>
      <c r="W108" s="357"/>
      <c r="X108" s="357"/>
      <c r="Y108" s="357"/>
      <c r="Z108" s="357"/>
      <c r="AA108" s="357"/>
      <c r="AB108" s="357"/>
      <c r="AC108" s="357"/>
      <c r="AD108" s="357"/>
      <c r="AE108" s="357"/>
      <c r="AF108" s="357"/>
      <c r="AG108" s="357"/>
      <c r="AH108" s="357"/>
      <c r="AI108" s="357"/>
      <c r="AJ108" s="358"/>
      <c r="AK108" s="358"/>
      <c r="AL108" s="358"/>
    </row>
    <row r="109" spans="4:38" ht="15" customHeight="1">
      <c r="D109" s="358"/>
      <c r="E109" s="358"/>
      <c r="G109" s="357"/>
      <c r="H109" s="357"/>
      <c r="I109" s="357"/>
      <c r="J109" s="357"/>
      <c r="K109" s="357"/>
      <c r="L109" s="357"/>
      <c r="M109" s="357"/>
      <c r="N109" s="357"/>
      <c r="O109" s="357"/>
      <c r="P109" s="357"/>
      <c r="Q109" s="357"/>
      <c r="R109" s="357"/>
      <c r="S109" s="357"/>
      <c r="T109" s="357"/>
      <c r="U109" s="357"/>
      <c r="V109" s="357"/>
      <c r="W109" s="357"/>
      <c r="X109" s="357"/>
      <c r="Y109" s="357"/>
      <c r="Z109" s="357"/>
      <c r="AA109" s="357"/>
      <c r="AB109" s="357"/>
      <c r="AC109" s="357"/>
      <c r="AD109" s="357"/>
      <c r="AE109" s="357"/>
      <c r="AF109" s="357"/>
      <c r="AG109" s="357"/>
      <c r="AH109" s="357"/>
      <c r="AI109" s="357"/>
      <c r="AJ109" s="358"/>
      <c r="AK109" s="358"/>
      <c r="AL109" s="358"/>
    </row>
    <row r="110" spans="4:38" ht="15" customHeight="1">
      <c r="G110" s="357"/>
      <c r="H110" s="357"/>
      <c r="I110" s="357"/>
      <c r="J110" s="357"/>
      <c r="K110" s="357"/>
      <c r="L110" s="357"/>
      <c r="M110" s="357"/>
      <c r="N110" s="357"/>
      <c r="O110" s="357"/>
      <c r="P110" s="357"/>
      <c r="Q110" s="357"/>
      <c r="R110" s="357"/>
      <c r="S110" s="357"/>
      <c r="T110" s="357"/>
      <c r="U110" s="357"/>
      <c r="V110" s="357"/>
      <c r="W110" s="357"/>
      <c r="X110" s="357"/>
      <c r="Y110" s="357"/>
      <c r="Z110" s="357"/>
      <c r="AA110" s="357"/>
      <c r="AB110" s="357"/>
      <c r="AC110" s="357"/>
      <c r="AD110" s="357"/>
      <c r="AE110" s="357"/>
      <c r="AF110" s="357"/>
      <c r="AG110" s="357"/>
      <c r="AH110" s="357"/>
      <c r="AI110" s="357"/>
    </row>
    <row r="111" spans="4:38" ht="15" customHeight="1">
      <c r="G111" s="357"/>
      <c r="H111" s="357"/>
      <c r="I111" s="357"/>
      <c r="J111" s="357"/>
      <c r="K111" s="357"/>
      <c r="L111" s="357"/>
      <c r="M111" s="357"/>
      <c r="N111" s="357"/>
      <c r="O111" s="357"/>
      <c r="P111" s="357"/>
      <c r="Q111" s="357"/>
      <c r="R111" s="357"/>
      <c r="S111" s="357"/>
      <c r="T111" s="357"/>
      <c r="U111" s="357"/>
      <c r="V111" s="357"/>
      <c r="W111" s="357"/>
      <c r="X111" s="357"/>
      <c r="Y111" s="357"/>
      <c r="Z111" s="357"/>
      <c r="AA111" s="357"/>
      <c r="AB111" s="357"/>
      <c r="AC111" s="357"/>
      <c r="AD111" s="357"/>
      <c r="AE111" s="357"/>
      <c r="AF111" s="357"/>
      <c r="AG111" s="357"/>
      <c r="AH111" s="357"/>
      <c r="AI111" s="357"/>
    </row>
    <row r="112" spans="4:38" ht="15" customHeight="1">
      <c r="G112" s="357"/>
      <c r="H112" s="357"/>
      <c r="I112" s="357"/>
      <c r="J112" s="357"/>
      <c r="K112" s="357"/>
      <c r="L112" s="357"/>
      <c r="M112" s="357"/>
      <c r="N112" s="357"/>
      <c r="O112" s="357"/>
      <c r="P112" s="357"/>
      <c r="Q112" s="357"/>
      <c r="R112" s="357"/>
      <c r="S112" s="357"/>
      <c r="T112" s="357"/>
      <c r="U112" s="357"/>
      <c r="V112" s="357"/>
      <c r="W112" s="357"/>
      <c r="X112" s="357"/>
      <c r="Y112" s="357"/>
      <c r="Z112" s="357"/>
      <c r="AA112" s="357"/>
      <c r="AB112" s="357"/>
      <c r="AC112" s="357"/>
      <c r="AD112" s="357"/>
      <c r="AE112" s="357"/>
      <c r="AF112" s="357"/>
      <c r="AG112" s="357"/>
      <c r="AH112" s="357"/>
      <c r="AI112" s="357"/>
    </row>
    <row r="113" spans="1:41" ht="15" customHeight="1">
      <c r="A113" s="361"/>
      <c r="B113" s="361"/>
      <c r="C113" s="361"/>
      <c r="D113" s="361"/>
      <c r="E113" s="361"/>
      <c r="G113" s="357"/>
      <c r="H113" s="357"/>
      <c r="I113" s="357"/>
      <c r="J113" s="357"/>
      <c r="K113" s="357"/>
      <c r="L113" s="357"/>
      <c r="M113" s="357"/>
      <c r="N113" s="357"/>
      <c r="O113" s="357"/>
      <c r="P113" s="357"/>
      <c r="Q113" s="357"/>
      <c r="R113" s="357"/>
      <c r="S113" s="357"/>
      <c r="T113" s="357"/>
      <c r="U113" s="357"/>
      <c r="V113" s="357"/>
      <c r="W113" s="357"/>
      <c r="X113" s="357"/>
      <c r="Y113" s="357"/>
      <c r="Z113" s="357"/>
      <c r="AA113" s="357"/>
      <c r="AB113" s="357"/>
      <c r="AC113" s="357"/>
      <c r="AD113" s="357"/>
      <c r="AE113" s="357"/>
      <c r="AF113" s="357"/>
      <c r="AG113" s="357"/>
      <c r="AH113" s="357"/>
      <c r="AI113" s="357"/>
      <c r="AJ113" s="361"/>
      <c r="AK113" s="361"/>
      <c r="AL113" s="361"/>
      <c r="AM113" s="361"/>
      <c r="AN113" s="361"/>
      <c r="AO113" s="361"/>
    </row>
    <row r="114" spans="1:41" ht="15" customHeight="1">
      <c r="G114" s="357"/>
      <c r="H114" s="357"/>
      <c r="I114" s="357"/>
      <c r="J114" s="357"/>
      <c r="K114" s="357"/>
      <c r="L114" s="357"/>
      <c r="M114" s="357"/>
      <c r="N114" s="357"/>
      <c r="O114" s="357"/>
      <c r="P114" s="357"/>
      <c r="Q114" s="357"/>
      <c r="R114" s="357"/>
      <c r="S114" s="357"/>
      <c r="T114" s="357"/>
      <c r="U114" s="357"/>
      <c r="V114" s="357"/>
      <c r="W114" s="357"/>
      <c r="X114" s="357"/>
      <c r="Y114" s="357"/>
      <c r="Z114" s="357"/>
      <c r="AA114" s="357"/>
      <c r="AB114" s="357"/>
      <c r="AC114" s="357"/>
      <c r="AD114" s="357"/>
      <c r="AE114" s="357"/>
      <c r="AF114" s="357"/>
      <c r="AG114" s="357"/>
      <c r="AH114" s="357"/>
      <c r="AI114" s="357"/>
    </row>
    <row r="115" spans="1:41" ht="15" customHeight="1">
      <c r="G115" s="357"/>
      <c r="H115" s="357"/>
      <c r="I115" s="357"/>
      <c r="J115" s="357"/>
      <c r="K115" s="357"/>
      <c r="L115" s="357"/>
      <c r="M115" s="357"/>
      <c r="N115" s="357"/>
      <c r="O115" s="357"/>
      <c r="P115" s="357"/>
      <c r="Q115" s="357"/>
      <c r="R115" s="357"/>
      <c r="S115" s="357"/>
      <c r="T115" s="357"/>
      <c r="U115" s="357"/>
      <c r="V115" s="357"/>
      <c r="W115" s="357"/>
      <c r="X115" s="357"/>
      <c r="Y115" s="357"/>
      <c r="Z115" s="357"/>
      <c r="AA115" s="357"/>
      <c r="AB115" s="357"/>
      <c r="AC115" s="357"/>
      <c r="AD115" s="357"/>
      <c r="AE115" s="357"/>
      <c r="AF115" s="357"/>
      <c r="AG115" s="357"/>
      <c r="AH115" s="357"/>
      <c r="AI115" s="357"/>
    </row>
    <row r="116" spans="1:41" ht="15" customHeight="1">
      <c r="F116" s="358"/>
      <c r="G116" s="359"/>
      <c r="H116" s="359"/>
      <c r="I116" s="359"/>
      <c r="J116" s="359"/>
      <c r="K116" s="359"/>
      <c r="L116" s="359"/>
      <c r="M116" s="359"/>
      <c r="N116" s="359"/>
      <c r="O116" s="359"/>
      <c r="P116" s="359"/>
      <c r="Q116" s="359"/>
      <c r="R116" s="359"/>
      <c r="S116" s="359"/>
      <c r="T116" s="359"/>
      <c r="U116" s="359"/>
      <c r="V116" s="359"/>
      <c r="W116" s="359"/>
      <c r="X116" s="359"/>
      <c r="Y116" s="359"/>
      <c r="Z116" s="359"/>
      <c r="AA116" s="359"/>
      <c r="AB116" s="359"/>
      <c r="AC116" s="359"/>
      <c r="AD116" s="359"/>
      <c r="AE116" s="359"/>
      <c r="AF116" s="359"/>
      <c r="AG116" s="359"/>
      <c r="AH116" s="359"/>
      <c r="AI116" s="359"/>
    </row>
    <row r="117" spans="1:41" ht="15" customHeight="1">
      <c r="F117" s="358"/>
      <c r="G117" s="359"/>
      <c r="H117" s="359"/>
      <c r="I117" s="359"/>
      <c r="J117" s="359"/>
      <c r="K117" s="359"/>
      <c r="L117" s="359"/>
      <c r="M117" s="359"/>
      <c r="N117" s="359"/>
      <c r="O117" s="359"/>
      <c r="P117" s="359"/>
      <c r="Q117" s="359"/>
      <c r="R117" s="359"/>
      <c r="S117" s="359"/>
      <c r="T117" s="359"/>
      <c r="U117" s="359"/>
      <c r="V117" s="359"/>
      <c r="W117" s="359"/>
      <c r="X117" s="359"/>
      <c r="Y117" s="359"/>
      <c r="Z117" s="359"/>
      <c r="AA117" s="359"/>
      <c r="AB117" s="359"/>
      <c r="AC117" s="359"/>
      <c r="AD117" s="359"/>
      <c r="AE117" s="359"/>
      <c r="AF117" s="359"/>
      <c r="AG117" s="359"/>
      <c r="AH117" s="359"/>
      <c r="AI117" s="359"/>
    </row>
    <row r="118" spans="1:41" ht="15" customHeight="1">
      <c r="G118" s="357"/>
      <c r="H118" s="357"/>
      <c r="I118" s="357"/>
      <c r="J118" s="357"/>
      <c r="K118" s="357"/>
      <c r="L118" s="357"/>
      <c r="M118" s="357"/>
      <c r="N118" s="357"/>
      <c r="O118" s="357"/>
      <c r="P118" s="357"/>
      <c r="Q118" s="357"/>
      <c r="R118" s="357"/>
      <c r="S118" s="357"/>
      <c r="T118" s="357"/>
      <c r="U118" s="357"/>
      <c r="V118" s="357"/>
      <c r="W118" s="357"/>
      <c r="X118" s="357"/>
      <c r="Y118" s="357"/>
      <c r="Z118" s="357"/>
      <c r="AA118" s="357"/>
      <c r="AB118" s="357"/>
      <c r="AC118" s="357"/>
      <c r="AD118" s="357"/>
      <c r="AE118" s="357"/>
      <c r="AF118" s="357"/>
      <c r="AG118" s="357"/>
      <c r="AH118" s="357"/>
      <c r="AI118" s="357"/>
    </row>
    <row r="119" spans="1:41" ht="15" customHeight="1">
      <c r="G119" s="357"/>
      <c r="H119" s="357"/>
      <c r="I119" s="357"/>
      <c r="J119" s="357"/>
      <c r="K119" s="357"/>
      <c r="L119" s="357"/>
      <c r="M119" s="357"/>
      <c r="N119" s="357"/>
      <c r="O119" s="357"/>
      <c r="P119" s="357"/>
      <c r="Q119" s="357"/>
      <c r="R119" s="357"/>
      <c r="S119" s="357"/>
      <c r="T119" s="357"/>
      <c r="U119" s="357"/>
      <c r="V119" s="357"/>
      <c r="W119" s="357"/>
      <c r="X119" s="357"/>
      <c r="Y119" s="357"/>
      <c r="Z119" s="357"/>
      <c r="AA119" s="357"/>
      <c r="AB119" s="357"/>
      <c r="AC119" s="357"/>
      <c r="AD119" s="357"/>
      <c r="AE119" s="357"/>
      <c r="AF119" s="357"/>
      <c r="AG119" s="357"/>
      <c r="AH119" s="357"/>
      <c r="AI119" s="357"/>
    </row>
    <row r="120" spans="1:41" ht="15" customHeight="1">
      <c r="G120" s="360"/>
      <c r="H120" s="360"/>
      <c r="I120" s="360"/>
      <c r="J120" s="360"/>
      <c r="K120" s="360"/>
      <c r="L120" s="360"/>
      <c r="M120" s="360"/>
      <c r="N120" s="360"/>
      <c r="O120" s="360"/>
      <c r="P120" s="360"/>
      <c r="Q120" s="360"/>
      <c r="R120" s="360"/>
      <c r="S120" s="360"/>
      <c r="T120" s="360"/>
      <c r="U120" s="360"/>
      <c r="V120" s="360"/>
      <c r="W120" s="360"/>
      <c r="X120" s="360"/>
      <c r="Y120" s="360"/>
      <c r="Z120" s="360"/>
      <c r="AA120" s="360"/>
      <c r="AB120" s="360"/>
      <c r="AC120" s="360"/>
      <c r="AD120" s="360"/>
      <c r="AE120" s="360"/>
      <c r="AF120" s="360"/>
      <c r="AG120" s="360"/>
      <c r="AH120" s="360"/>
      <c r="AI120" s="360"/>
    </row>
    <row r="121" spans="1:41" ht="15" customHeight="1">
      <c r="G121" s="360"/>
      <c r="H121" s="360"/>
      <c r="I121" s="360"/>
      <c r="J121" s="360"/>
      <c r="K121" s="360"/>
      <c r="L121" s="360"/>
      <c r="M121" s="360"/>
      <c r="N121" s="360"/>
      <c r="O121" s="360"/>
      <c r="P121" s="360"/>
      <c r="Q121" s="360"/>
      <c r="R121" s="360"/>
      <c r="S121" s="360"/>
      <c r="T121" s="360"/>
      <c r="U121" s="360"/>
      <c r="V121" s="360"/>
      <c r="W121" s="360"/>
      <c r="X121" s="360"/>
      <c r="Y121" s="360"/>
      <c r="Z121" s="360"/>
      <c r="AA121" s="360"/>
      <c r="AB121" s="360"/>
      <c r="AC121" s="360"/>
      <c r="AD121" s="360"/>
      <c r="AE121" s="360"/>
      <c r="AF121" s="360"/>
      <c r="AG121" s="360"/>
      <c r="AH121" s="360"/>
      <c r="AI121" s="360"/>
    </row>
    <row r="122" spans="1:41" ht="15" customHeight="1">
      <c r="G122" s="357"/>
      <c r="H122" s="357"/>
      <c r="I122" s="357"/>
      <c r="J122" s="357"/>
      <c r="K122" s="357"/>
      <c r="L122" s="357"/>
      <c r="M122" s="357"/>
      <c r="N122" s="357"/>
      <c r="O122" s="357"/>
      <c r="P122" s="357"/>
      <c r="Q122" s="357"/>
      <c r="R122" s="357"/>
      <c r="S122" s="357"/>
      <c r="T122" s="357"/>
      <c r="U122" s="357"/>
      <c r="V122" s="357"/>
      <c r="W122" s="357"/>
      <c r="X122" s="357"/>
      <c r="Y122" s="357"/>
      <c r="Z122" s="357"/>
      <c r="AA122" s="357"/>
      <c r="AB122" s="357"/>
      <c r="AC122" s="357"/>
      <c r="AD122" s="357"/>
      <c r="AE122" s="357"/>
      <c r="AF122" s="357"/>
      <c r="AG122" s="357"/>
      <c r="AH122" s="357"/>
      <c r="AI122" s="357"/>
    </row>
    <row r="123" spans="1:41" ht="15" customHeight="1">
      <c r="E123" s="714" t="s">
        <v>643</v>
      </c>
      <c r="F123" s="714"/>
      <c r="G123" s="714"/>
      <c r="H123" s="714"/>
      <c r="I123" s="714"/>
      <c r="J123" s="714"/>
      <c r="K123" s="714"/>
      <c r="L123" s="714"/>
      <c r="M123" s="714"/>
      <c r="N123" s="714"/>
      <c r="O123" s="714"/>
      <c r="P123" s="714"/>
      <c r="Q123" s="714"/>
      <c r="R123" s="714"/>
      <c r="S123" s="714"/>
      <c r="T123" s="714"/>
      <c r="U123" s="714"/>
      <c r="V123" s="714"/>
      <c r="W123" s="714"/>
      <c r="X123" s="714"/>
      <c r="Y123" s="714"/>
      <c r="Z123" s="714"/>
      <c r="AA123" s="714"/>
      <c r="AB123" s="714"/>
      <c r="AC123" s="714"/>
      <c r="AD123" s="714"/>
      <c r="AE123" s="714"/>
      <c r="AF123" s="714"/>
      <c r="AG123" s="714"/>
      <c r="AH123" s="714"/>
      <c r="AI123" s="714"/>
      <c r="AJ123" s="714"/>
      <c r="AK123" s="714"/>
    </row>
    <row r="124" spans="1:41" ht="15" customHeight="1">
      <c r="E124" s="714"/>
      <c r="F124" s="714"/>
      <c r="G124" s="714"/>
      <c r="H124" s="714"/>
      <c r="I124" s="714"/>
      <c r="J124" s="714"/>
      <c r="K124" s="714"/>
      <c r="L124" s="714"/>
      <c r="M124" s="714"/>
      <c r="N124" s="714"/>
      <c r="O124" s="714"/>
      <c r="P124" s="714"/>
      <c r="Q124" s="714"/>
      <c r="R124" s="714"/>
      <c r="S124" s="714"/>
      <c r="T124" s="714"/>
      <c r="U124" s="714"/>
      <c r="V124" s="714"/>
      <c r="W124" s="714"/>
      <c r="X124" s="714"/>
      <c r="Y124" s="714"/>
      <c r="Z124" s="714"/>
      <c r="AA124" s="714"/>
      <c r="AB124" s="714"/>
      <c r="AC124" s="714"/>
      <c r="AD124" s="714"/>
      <c r="AE124" s="714"/>
      <c r="AF124" s="714"/>
      <c r="AG124" s="714"/>
      <c r="AH124" s="714"/>
      <c r="AI124" s="714"/>
      <c r="AJ124" s="714"/>
      <c r="AK124" s="714"/>
    </row>
    <row r="169" spans="20:20" ht="15" customHeight="1">
      <c r="T169" s="327" t="s">
        <v>644</v>
      </c>
    </row>
  </sheetData>
  <dataConsolidate/>
  <mergeCells count="112">
    <mergeCell ref="A1:AO2"/>
    <mergeCell ref="A6:AO6"/>
    <mergeCell ref="U8:W9"/>
    <mergeCell ref="X8:Z9"/>
    <mergeCell ref="AA8:AC9"/>
    <mergeCell ref="AD8:AF9"/>
    <mergeCell ref="AG8:AI9"/>
    <mergeCell ref="AJ8:AL9"/>
    <mergeCell ref="AM8:AO9"/>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59:AO59"/>
    <mergeCell ref="A49:B55"/>
    <mergeCell ref="C52:E53"/>
    <mergeCell ref="F52:H53"/>
    <mergeCell ref="I52:I53"/>
    <mergeCell ref="J52:L53"/>
    <mergeCell ref="M52:M53"/>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s>
  <phoneticPr fontId="13"/>
  <dataValidations count="4">
    <dataValidation imeMode="off" operator="lessThan" allowBlank="1" showInputMessage="1" showErrorMessage="1" sqref="AH37:AI38 AJ39:AK40" xr:uid="{44CEACD6-3B0B-49B4-BC09-977B507BC464}"/>
    <dataValidation type="whole" imeMode="off" allowBlank="1" showInputMessage="1" showErrorMessage="1" sqref="X8:Z9 AD8:AF9 AJ8:AL9" xr:uid="{85522D0F-1086-495E-B6C2-B179D5E9D503}">
      <formula1>0</formula1>
      <formula2>99</formula2>
    </dataValidation>
    <dataValidation imeMode="off" allowBlank="1" showInputMessage="1" showErrorMessage="1" sqref="U41 U72:AO73 I41 K41 M41 O41 Q41 S41 AL37 AN37 AJ37 AN39 AL39 K13:R13" xr:uid="{0FDD9336-325C-4724-8AF3-856D07AC35D2}"/>
    <dataValidation type="textLength" imeMode="halfKatakana" showInputMessage="1" showErrorMessage="1" sqref="I43:AO44" xr:uid="{310321A9-6E48-46F7-B44F-C5A3184E605C}">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72705" r:id="rId4" name="Group Box 1">
              <controlPr defaultSize="0" autoFill="0" autoPict="0">
                <anchor moveWithCells="1">
                  <from>
                    <xdr:col>28</xdr:col>
                    <xdr:colOff>0</xdr:colOff>
                    <xdr:row>39</xdr:row>
                    <xdr:rowOff>213360</xdr:rowOff>
                  </from>
                  <to>
                    <xdr:col>41</xdr:col>
                    <xdr:colOff>0</xdr:colOff>
                    <xdr:row>42</xdr:row>
                    <xdr:rowOff>0</xdr:rowOff>
                  </to>
                </anchor>
              </controlPr>
            </control>
          </mc:Choice>
        </mc:AlternateContent>
        <mc:AlternateContent xmlns:mc="http://schemas.openxmlformats.org/markup-compatibility/2006">
          <mc:Choice Requires="x14">
            <control shapeId="72706"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72707" r:id="rId6" name="Option Button 3">
              <controlPr defaultSize="0" autoFill="0" autoLine="0" autoPict="0">
                <anchor moveWithCells="1">
                  <from>
                    <xdr:col>35</xdr:col>
                    <xdr:colOff>0</xdr:colOff>
                    <xdr:row>39</xdr:row>
                    <xdr:rowOff>213360</xdr:rowOff>
                  </from>
                  <to>
                    <xdr:col>39</xdr:col>
                    <xdr:colOff>0</xdr:colOff>
                    <xdr:row>42</xdr:row>
                    <xdr:rowOff>0</xdr:rowOff>
                  </to>
                </anchor>
              </controlPr>
            </control>
          </mc:Choice>
        </mc:AlternateContent>
        <mc:AlternateContent xmlns:mc="http://schemas.openxmlformats.org/markup-compatibility/2006">
          <mc:Choice Requires="x14">
            <control shapeId="72708" r:id="rId7" name="Check Box 4">
              <controlPr defaultSize="0" autoFill="0" autoLine="0" autoPict="0">
                <anchor moveWithCells="1">
                  <from>
                    <xdr:col>3</xdr:col>
                    <xdr:colOff>7620</xdr:colOff>
                    <xdr:row>56</xdr:row>
                    <xdr:rowOff>175260</xdr:rowOff>
                  </from>
                  <to>
                    <xdr:col>4</xdr:col>
                    <xdr:colOff>60960</xdr:colOff>
                    <xdr:row>58</xdr:row>
                    <xdr:rowOff>30480</xdr:rowOff>
                  </to>
                </anchor>
              </controlPr>
            </control>
          </mc:Choice>
        </mc:AlternateContent>
        <mc:AlternateContent xmlns:mc="http://schemas.openxmlformats.org/markup-compatibility/2006">
          <mc:Choice Requires="x14">
            <control shapeId="72709" r:id="rId8" name="Check Box 5">
              <controlPr defaultSize="0" autoFill="0" autoLine="0" autoPict="0">
                <anchor moveWithCells="1">
                  <from>
                    <xdr:col>20</xdr:col>
                    <xdr:colOff>22860</xdr:colOff>
                    <xdr:row>56</xdr:row>
                    <xdr:rowOff>175260</xdr:rowOff>
                  </from>
                  <to>
                    <xdr:col>21</xdr:col>
                    <xdr:colOff>60960</xdr:colOff>
                    <xdr:row>58</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33"/>
  <sheetViews>
    <sheetView view="pageBreakPreview" zoomScaleNormal="100" zoomScaleSheetLayoutView="100" workbookViewId="0">
      <selection activeCell="G3" sqref="G3"/>
    </sheetView>
  </sheetViews>
  <sheetFormatPr defaultRowHeight="13.2"/>
  <cols>
    <col min="1" max="5" width="3.44140625" customWidth="1"/>
    <col min="6" max="6" width="2.77734375" customWidth="1"/>
    <col min="7" max="10" width="3.21875" customWidth="1"/>
    <col min="11" max="14" width="6.21875" customWidth="1"/>
    <col min="15" max="19" width="2.44140625" customWidth="1"/>
    <col min="20" max="33" width="2" customWidth="1"/>
    <col min="34" max="35" width="3.109375" customWidth="1"/>
  </cols>
  <sheetData>
    <row r="1" spans="1:33">
      <c r="A1" s="1" t="s">
        <v>173</v>
      </c>
    </row>
    <row r="3" spans="1:33" ht="19.2">
      <c r="G3" s="138" t="s">
        <v>145</v>
      </c>
      <c r="J3" s="137"/>
      <c r="N3" s="137"/>
    </row>
    <row r="4" spans="1:33" ht="28.5" customHeight="1"/>
    <row r="5" spans="1:33">
      <c r="A5" s="935" t="s">
        <v>146</v>
      </c>
      <c r="B5" s="936"/>
      <c r="C5" s="936"/>
      <c r="D5" s="936"/>
      <c r="E5" s="936"/>
      <c r="F5" s="936"/>
      <c r="G5" s="935" t="s">
        <v>135</v>
      </c>
      <c r="H5" s="936"/>
      <c r="I5" s="936"/>
      <c r="J5" s="941"/>
      <c r="K5" s="935" t="s">
        <v>147</v>
      </c>
      <c r="L5" s="936"/>
      <c r="M5" s="936"/>
      <c r="N5" s="941"/>
      <c r="O5" s="942" t="s">
        <v>148</v>
      </c>
      <c r="P5" s="936"/>
      <c r="Q5" s="936"/>
      <c r="R5" s="936"/>
      <c r="S5" s="941"/>
      <c r="T5" s="942" t="s">
        <v>149</v>
      </c>
      <c r="U5" s="943"/>
      <c r="V5" s="943"/>
      <c r="W5" s="943"/>
      <c r="X5" s="943"/>
      <c r="Y5" s="943"/>
      <c r="Z5" s="943"/>
      <c r="AA5" s="943"/>
      <c r="AB5" s="943"/>
      <c r="AC5" s="943"/>
      <c r="AD5" s="943"/>
      <c r="AE5" s="943"/>
      <c r="AF5" s="943"/>
      <c r="AG5" s="944"/>
    </row>
    <row r="6" spans="1:33">
      <c r="A6" s="937"/>
      <c r="B6" s="555"/>
      <c r="C6" s="555"/>
      <c r="D6" s="555"/>
      <c r="E6" s="555"/>
      <c r="F6" s="555"/>
      <c r="G6" s="937"/>
      <c r="H6" s="555"/>
      <c r="I6" s="555"/>
      <c r="J6" s="556"/>
      <c r="K6" s="937"/>
      <c r="L6" s="555"/>
      <c r="M6" s="555"/>
      <c r="N6" s="556"/>
      <c r="O6" s="937"/>
      <c r="P6" s="555"/>
      <c r="Q6" s="555"/>
      <c r="R6" s="555"/>
      <c r="S6" s="556"/>
      <c r="T6" s="945"/>
      <c r="U6" s="946"/>
      <c r="V6" s="946"/>
      <c r="W6" s="946"/>
      <c r="X6" s="946"/>
      <c r="Y6" s="946"/>
      <c r="Z6" s="946"/>
      <c r="AA6" s="946"/>
      <c r="AB6" s="946"/>
      <c r="AC6" s="946"/>
      <c r="AD6" s="946"/>
      <c r="AE6" s="946"/>
      <c r="AF6" s="946"/>
      <c r="AG6" s="947"/>
    </row>
    <row r="7" spans="1:33" ht="28.5" customHeight="1">
      <c r="A7" s="938"/>
      <c r="B7" s="939"/>
      <c r="C7" s="939"/>
      <c r="D7" s="939"/>
      <c r="E7" s="939"/>
      <c r="F7" s="940"/>
      <c r="G7" s="938"/>
      <c r="H7" s="939"/>
      <c r="I7" s="939"/>
      <c r="J7" s="940"/>
      <c r="K7" s="938"/>
      <c r="L7" s="939"/>
      <c r="M7" s="939"/>
      <c r="N7" s="940"/>
      <c r="O7" s="948"/>
      <c r="P7" s="948"/>
      <c r="Q7" s="948"/>
      <c r="R7" s="948"/>
      <c r="S7" s="948"/>
      <c r="T7" s="139"/>
      <c r="U7" s="140"/>
      <c r="V7" s="140"/>
      <c r="W7" s="140"/>
      <c r="X7" s="140"/>
      <c r="Y7" s="140"/>
      <c r="Z7" s="140"/>
      <c r="AA7" s="140"/>
      <c r="AB7" s="140"/>
      <c r="AC7" s="140"/>
      <c r="AD7" s="140"/>
      <c r="AE7" s="140"/>
      <c r="AF7" s="140"/>
      <c r="AG7" s="141"/>
    </row>
    <row r="8" spans="1:33" ht="28.5" customHeight="1">
      <c r="A8" s="938"/>
      <c r="B8" s="939"/>
      <c r="C8" s="939"/>
      <c r="D8" s="939"/>
      <c r="E8" s="939"/>
      <c r="F8" s="940"/>
      <c r="G8" s="938"/>
      <c r="H8" s="939"/>
      <c r="I8" s="939"/>
      <c r="J8" s="940"/>
      <c r="K8" s="938"/>
      <c r="L8" s="939"/>
      <c r="M8" s="939"/>
      <c r="N8" s="940"/>
      <c r="O8" s="948"/>
      <c r="P8" s="948"/>
      <c r="Q8" s="948"/>
      <c r="R8" s="948"/>
      <c r="S8" s="948"/>
      <c r="T8" s="139"/>
      <c r="U8" s="140"/>
      <c r="V8" s="140"/>
      <c r="W8" s="140"/>
      <c r="X8" s="140"/>
      <c r="Y8" s="140"/>
      <c r="Z8" s="140"/>
      <c r="AA8" s="140"/>
      <c r="AB8" s="140"/>
      <c r="AC8" s="140"/>
      <c r="AD8" s="140"/>
      <c r="AE8" s="140"/>
      <c r="AF8" s="140"/>
      <c r="AG8" s="141"/>
    </row>
    <row r="9" spans="1:33" ht="28.5" customHeight="1">
      <c r="A9" s="938"/>
      <c r="B9" s="939"/>
      <c r="C9" s="939"/>
      <c r="D9" s="939"/>
      <c r="E9" s="939"/>
      <c r="F9" s="940"/>
      <c r="G9" s="938"/>
      <c r="H9" s="939"/>
      <c r="I9" s="939"/>
      <c r="J9" s="940"/>
      <c r="K9" s="938"/>
      <c r="L9" s="939"/>
      <c r="M9" s="939"/>
      <c r="N9" s="940"/>
      <c r="O9" s="948"/>
      <c r="P9" s="948"/>
      <c r="Q9" s="948"/>
      <c r="R9" s="948"/>
      <c r="S9" s="948"/>
      <c r="T9" s="139"/>
      <c r="U9" s="140"/>
      <c r="V9" s="140"/>
      <c r="W9" s="140"/>
      <c r="X9" s="140"/>
      <c r="Y9" s="140"/>
      <c r="Z9" s="140"/>
      <c r="AA9" s="140"/>
      <c r="AB9" s="140"/>
      <c r="AC9" s="140"/>
      <c r="AD9" s="140"/>
      <c r="AE9" s="140"/>
      <c r="AF9" s="140"/>
      <c r="AG9" s="141"/>
    </row>
    <row r="10" spans="1:33" ht="28.5" customHeight="1">
      <c r="A10" s="938"/>
      <c r="B10" s="939"/>
      <c r="C10" s="939"/>
      <c r="D10" s="939"/>
      <c r="E10" s="939"/>
      <c r="F10" s="940"/>
      <c r="G10" s="938"/>
      <c r="H10" s="939"/>
      <c r="I10" s="939"/>
      <c r="J10" s="940"/>
      <c r="K10" s="938"/>
      <c r="L10" s="939"/>
      <c r="M10" s="939"/>
      <c r="N10" s="940"/>
      <c r="O10" s="948"/>
      <c r="P10" s="948"/>
      <c r="Q10" s="948"/>
      <c r="R10" s="948"/>
      <c r="S10" s="948"/>
      <c r="T10" s="139"/>
      <c r="U10" s="140"/>
      <c r="V10" s="140"/>
      <c r="W10" s="140"/>
      <c r="X10" s="140"/>
      <c r="Y10" s="140"/>
      <c r="Z10" s="140"/>
      <c r="AA10" s="140"/>
      <c r="AB10" s="140"/>
      <c r="AC10" s="140"/>
      <c r="AD10" s="140"/>
      <c r="AE10" s="140"/>
      <c r="AF10" s="140"/>
      <c r="AG10" s="141"/>
    </row>
    <row r="11" spans="1:33" ht="28.5" customHeight="1">
      <c r="A11" s="938"/>
      <c r="B11" s="939"/>
      <c r="C11" s="939"/>
      <c r="D11" s="939"/>
      <c r="E11" s="939"/>
      <c r="F11" s="940"/>
      <c r="G11" s="938"/>
      <c r="H11" s="939"/>
      <c r="I11" s="939"/>
      <c r="J11" s="940"/>
      <c r="K11" s="938"/>
      <c r="L11" s="939"/>
      <c r="M11" s="939"/>
      <c r="N11" s="940"/>
      <c r="O11" s="948"/>
      <c r="P11" s="948"/>
      <c r="Q11" s="948"/>
      <c r="R11" s="948"/>
      <c r="S11" s="948"/>
      <c r="T11" s="139"/>
      <c r="U11" s="140"/>
      <c r="V11" s="140"/>
      <c r="W11" s="140"/>
      <c r="X11" s="140"/>
      <c r="Y11" s="140"/>
      <c r="Z11" s="140"/>
      <c r="AA11" s="140"/>
      <c r="AB11" s="140"/>
      <c r="AC11" s="140"/>
      <c r="AD11" s="140"/>
      <c r="AE11" s="140"/>
      <c r="AF11" s="140"/>
      <c r="AG11" s="141"/>
    </row>
    <row r="12" spans="1:33" ht="28.5" customHeight="1">
      <c r="A12" s="938"/>
      <c r="B12" s="939"/>
      <c r="C12" s="939"/>
      <c r="D12" s="939"/>
      <c r="E12" s="939"/>
      <c r="F12" s="940"/>
      <c r="G12" s="938"/>
      <c r="H12" s="939"/>
      <c r="I12" s="939"/>
      <c r="J12" s="940"/>
      <c r="K12" s="938"/>
      <c r="L12" s="939"/>
      <c r="M12" s="939"/>
      <c r="N12" s="940"/>
      <c r="O12" s="948"/>
      <c r="P12" s="948"/>
      <c r="Q12" s="948"/>
      <c r="R12" s="948"/>
      <c r="S12" s="948"/>
      <c r="T12" s="139"/>
      <c r="U12" s="140"/>
      <c r="V12" s="140"/>
      <c r="W12" s="140"/>
      <c r="X12" s="140"/>
      <c r="Y12" s="140"/>
      <c r="Z12" s="140"/>
      <c r="AA12" s="140"/>
      <c r="AB12" s="140"/>
      <c r="AC12" s="140"/>
      <c r="AD12" s="140"/>
      <c r="AE12" s="140"/>
      <c r="AF12" s="140"/>
      <c r="AG12" s="141"/>
    </row>
    <row r="13" spans="1:33" ht="28.5" customHeight="1">
      <c r="A13" s="938"/>
      <c r="B13" s="939"/>
      <c r="C13" s="939"/>
      <c r="D13" s="939"/>
      <c r="E13" s="939"/>
      <c r="F13" s="940"/>
      <c r="G13" s="938"/>
      <c r="H13" s="939"/>
      <c r="I13" s="939"/>
      <c r="J13" s="940"/>
      <c r="K13" s="938"/>
      <c r="L13" s="939"/>
      <c r="M13" s="939"/>
      <c r="N13" s="940"/>
      <c r="O13" s="948"/>
      <c r="P13" s="948"/>
      <c r="Q13" s="948"/>
      <c r="R13" s="948"/>
      <c r="S13" s="948"/>
      <c r="T13" s="139"/>
      <c r="U13" s="140"/>
      <c r="V13" s="140"/>
      <c r="W13" s="140"/>
      <c r="X13" s="140"/>
      <c r="Y13" s="140"/>
      <c r="Z13" s="140"/>
      <c r="AA13" s="140"/>
      <c r="AB13" s="140"/>
      <c r="AC13" s="140"/>
      <c r="AD13" s="140"/>
      <c r="AE13" s="140"/>
      <c r="AF13" s="140"/>
      <c r="AG13" s="141"/>
    </row>
    <row r="14" spans="1:33" ht="28.5" customHeight="1">
      <c r="A14" s="938"/>
      <c r="B14" s="939"/>
      <c r="C14" s="939"/>
      <c r="D14" s="939"/>
      <c r="E14" s="939"/>
      <c r="F14" s="940"/>
      <c r="G14" s="938"/>
      <c r="H14" s="939"/>
      <c r="I14" s="939"/>
      <c r="J14" s="940"/>
      <c r="K14" s="938"/>
      <c r="L14" s="939"/>
      <c r="M14" s="939"/>
      <c r="N14" s="940"/>
      <c r="O14" s="948"/>
      <c r="P14" s="948"/>
      <c r="Q14" s="948"/>
      <c r="R14" s="948"/>
      <c r="S14" s="948"/>
      <c r="T14" s="139"/>
      <c r="U14" s="140"/>
      <c r="V14" s="140"/>
      <c r="W14" s="140"/>
      <c r="X14" s="140"/>
      <c r="Y14" s="140"/>
      <c r="Z14" s="140"/>
      <c r="AA14" s="140"/>
      <c r="AB14" s="140"/>
      <c r="AC14" s="140"/>
      <c r="AD14" s="140"/>
      <c r="AE14" s="140"/>
      <c r="AF14" s="140"/>
      <c r="AG14" s="141"/>
    </row>
    <row r="15" spans="1:33" ht="28.5" customHeight="1">
      <c r="A15" s="938"/>
      <c r="B15" s="939"/>
      <c r="C15" s="939"/>
      <c r="D15" s="939"/>
      <c r="E15" s="939"/>
      <c r="F15" s="940"/>
      <c r="G15" s="938"/>
      <c r="H15" s="939"/>
      <c r="I15" s="939"/>
      <c r="J15" s="940"/>
      <c r="K15" s="938"/>
      <c r="L15" s="939"/>
      <c r="M15" s="939"/>
      <c r="N15" s="940"/>
      <c r="O15" s="948"/>
      <c r="P15" s="948"/>
      <c r="Q15" s="948"/>
      <c r="R15" s="948"/>
      <c r="S15" s="948"/>
      <c r="T15" s="139"/>
      <c r="U15" s="140"/>
      <c r="V15" s="140"/>
      <c r="W15" s="140"/>
      <c r="X15" s="140"/>
      <c r="Y15" s="140"/>
      <c r="Z15" s="140"/>
      <c r="AA15" s="140"/>
      <c r="AB15" s="140"/>
      <c r="AC15" s="140"/>
      <c r="AD15" s="140"/>
      <c r="AE15" s="140"/>
      <c r="AF15" s="140"/>
      <c r="AG15" s="141"/>
    </row>
    <row r="16" spans="1:33" ht="28.5" customHeight="1">
      <c r="A16" s="938"/>
      <c r="B16" s="939"/>
      <c r="C16" s="939"/>
      <c r="D16" s="939"/>
      <c r="E16" s="939"/>
      <c r="F16" s="940"/>
      <c r="G16" s="938"/>
      <c r="H16" s="939"/>
      <c r="I16" s="939"/>
      <c r="J16" s="940"/>
      <c r="K16" s="938"/>
      <c r="L16" s="939"/>
      <c r="M16" s="939"/>
      <c r="N16" s="940"/>
      <c r="O16" s="948"/>
      <c r="P16" s="948"/>
      <c r="Q16" s="948"/>
      <c r="R16" s="948"/>
      <c r="S16" s="948"/>
      <c r="T16" s="139"/>
      <c r="U16" s="140"/>
      <c r="V16" s="140"/>
      <c r="W16" s="140"/>
      <c r="X16" s="140"/>
      <c r="Y16" s="140"/>
      <c r="Z16" s="140"/>
      <c r="AA16" s="140"/>
      <c r="AB16" s="140"/>
      <c r="AC16" s="140"/>
      <c r="AD16" s="140"/>
      <c r="AE16" s="140"/>
      <c r="AF16" s="140"/>
      <c r="AG16" s="141"/>
    </row>
    <row r="17" spans="1:33" ht="28.5" customHeight="1">
      <c r="A17" s="938"/>
      <c r="B17" s="939"/>
      <c r="C17" s="939"/>
      <c r="D17" s="939"/>
      <c r="E17" s="939"/>
      <c r="F17" s="940"/>
      <c r="G17" s="938"/>
      <c r="H17" s="939"/>
      <c r="I17" s="939"/>
      <c r="J17" s="940"/>
      <c r="K17" s="938"/>
      <c r="L17" s="939"/>
      <c r="M17" s="939"/>
      <c r="N17" s="940"/>
      <c r="O17" s="948"/>
      <c r="P17" s="948"/>
      <c r="Q17" s="948"/>
      <c r="R17" s="948"/>
      <c r="S17" s="948"/>
      <c r="T17" s="139"/>
      <c r="U17" s="140"/>
      <c r="V17" s="140"/>
      <c r="W17" s="140"/>
      <c r="X17" s="140"/>
      <c r="Y17" s="140"/>
      <c r="Z17" s="140"/>
      <c r="AA17" s="140"/>
      <c r="AB17" s="140"/>
      <c r="AC17" s="140"/>
      <c r="AD17" s="140"/>
      <c r="AE17" s="140"/>
      <c r="AF17" s="140"/>
      <c r="AG17" s="141"/>
    </row>
    <row r="18" spans="1:33" ht="28.5" customHeight="1">
      <c r="A18" s="938"/>
      <c r="B18" s="939"/>
      <c r="C18" s="939"/>
      <c r="D18" s="939"/>
      <c r="E18" s="939"/>
      <c r="F18" s="940"/>
      <c r="G18" s="938"/>
      <c r="H18" s="939"/>
      <c r="I18" s="939"/>
      <c r="J18" s="940"/>
      <c r="K18" s="938"/>
      <c r="L18" s="939"/>
      <c r="M18" s="939"/>
      <c r="N18" s="940"/>
      <c r="O18" s="948"/>
      <c r="P18" s="948"/>
      <c r="Q18" s="948"/>
      <c r="R18" s="948"/>
      <c r="S18" s="948"/>
      <c r="T18" s="139"/>
      <c r="U18" s="140"/>
      <c r="V18" s="140"/>
      <c r="W18" s="140"/>
      <c r="X18" s="140"/>
      <c r="Y18" s="140"/>
      <c r="Z18" s="140"/>
      <c r="AA18" s="140"/>
      <c r="AB18" s="140"/>
      <c r="AC18" s="140"/>
      <c r="AD18" s="140"/>
      <c r="AE18" s="140"/>
      <c r="AF18" s="140"/>
      <c r="AG18" s="141"/>
    </row>
    <row r="19" spans="1:33" ht="28.5" customHeight="1">
      <c r="A19" s="938"/>
      <c r="B19" s="939"/>
      <c r="C19" s="939"/>
      <c r="D19" s="939"/>
      <c r="E19" s="939"/>
      <c r="F19" s="940"/>
      <c r="G19" s="938"/>
      <c r="H19" s="939"/>
      <c r="I19" s="939"/>
      <c r="J19" s="940"/>
      <c r="K19" s="938"/>
      <c r="L19" s="939"/>
      <c r="M19" s="939"/>
      <c r="N19" s="940"/>
      <c r="O19" s="948"/>
      <c r="P19" s="948"/>
      <c r="Q19" s="948"/>
      <c r="R19" s="948"/>
      <c r="S19" s="948"/>
      <c r="T19" s="139"/>
      <c r="U19" s="140"/>
      <c r="V19" s="140"/>
      <c r="W19" s="140"/>
      <c r="X19" s="140"/>
      <c r="Y19" s="140"/>
      <c r="Z19" s="140"/>
      <c r="AA19" s="140"/>
      <c r="AB19" s="140"/>
      <c r="AC19" s="140"/>
      <c r="AD19" s="140"/>
      <c r="AE19" s="140"/>
      <c r="AF19" s="140"/>
      <c r="AG19" s="141"/>
    </row>
    <row r="20" spans="1:33" ht="28.5" customHeight="1">
      <c r="A20" s="938"/>
      <c r="B20" s="939"/>
      <c r="C20" s="939"/>
      <c r="D20" s="939"/>
      <c r="E20" s="939"/>
      <c r="F20" s="940"/>
      <c r="G20" s="938"/>
      <c r="H20" s="939"/>
      <c r="I20" s="939"/>
      <c r="J20" s="940"/>
      <c r="K20" s="938"/>
      <c r="L20" s="939"/>
      <c r="M20" s="939"/>
      <c r="N20" s="940"/>
      <c r="O20" s="948"/>
      <c r="P20" s="948"/>
      <c r="Q20" s="948"/>
      <c r="R20" s="948"/>
      <c r="S20" s="948"/>
      <c r="T20" s="139"/>
      <c r="U20" s="140"/>
      <c r="V20" s="140"/>
      <c r="W20" s="140"/>
      <c r="X20" s="140"/>
      <c r="Y20" s="140"/>
      <c r="Z20" s="140"/>
      <c r="AA20" s="140"/>
      <c r="AB20" s="140"/>
      <c r="AC20" s="140"/>
      <c r="AD20" s="140"/>
      <c r="AE20" s="140"/>
      <c r="AF20" s="140"/>
      <c r="AG20" s="141"/>
    </row>
    <row r="21" spans="1:33" ht="28.5" customHeight="1">
      <c r="A21" s="938"/>
      <c r="B21" s="939"/>
      <c r="C21" s="939"/>
      <c r="D21" s="939"/>
      <c r="E21" s="939"/>
      <c r="F21" s="940"/>
      <c r="G21" s="938"/>
      <c r="H21" s="939"/>
      <c r="I21" s="939"/>
      <c r="J21" s="940"/>
      <c r="K21" s="938"/>
      <c r="L21" s="939"/>
      <c r="M21" s="939"/>
      <c r="N21" s="940"/>
      <c r="O21" s="948"/>
      <c r="P21" s="948"/>
      <c r="Q21" s="948"/>
      <c r="R21" s="948"/>
      <c r="S21" s="948"/>
      <c r="T21" s="139"/>
      <c r="U21" s="140"/>
      <c r="V21" s="140"/>
      <c r="W21" s="140"/>
      <c r="X21" s="140"/>
      <c r="Y21" s="140"/>
      <c r="Z21" s="140"/>
      <c r="AA21" s="140"/>
      <c r="AB21" s="140"/>
      <c r="AC21" s="140"/>
      <c r="AD21" s="140"/>
      <c r="AE21" s="140"/>
      <c r="AF21" s="140"/>
      <c r="AG21" s="141"/>
    </row>
    <row r="22" spans="1:33" ht="28.5" customHeight="1">
      <c r="A22" s="938"/>
      <c r="B22" s="939"/>
      <c r="C22" s="939"/>
      <c r="D22" s="939"/>
      <c r="E22" s="939"/>
      <c r="F22" s="940"/>
      <c r="G22" s="938"/>
      <c r="H22" s="939"/>
      <c r="I22" s="939"/>
      <c r="J22" s="940"/>
      <c r="K22" s="938"/>
      <c r="L22" s="939"/>
      <c r="M22" s="939"/>
      <c r="N22" s="940"/>
      <c r="O22" s="948"/>
      <c r="P22" s="948"/>
      <c r="Q22" s="948"/>
      <c r="R22" s="948"/>
      <c r="S22" s="948"/>
      <c r="T22" s="139"/>
      <c r="U22" s="140"/>
      <c r="V22" s="140"/>
      <c r="W22" s="140"/>
      <c r="X22" s="140"/>
      <c r="Y22" s="140"/>
      <c r="Z22" s="140"/>
      <c r="AA22" s="140"/>
      <c r="AB22" s="140"/>
      <c r="AC22" s="140"/>
      <c r="AD22" s="140"/>
      <c r="AE22" s="140"/>
      <c r="AF22" s="140"/>
      <c r="AG22" s="141"/>
    </row>
    <row r="23" spans="1:33" ht="28.5" customHeight="1">
      <c r="A23" s="938"/>
      <c r="B23" s="939"/>
      <c r="C23" s="939"/>
      <c r="D23" s="939"/>
      <c r="E23" s="939"/>
      <c r="F23" s="940"/>
      <c r="G23" s="938"/>
      <c r="H23" s="939"/>
      <c r="I23" s="939"/>
      <c r="J23" s="940"/>
      <c r="K23" s="938"/>
      <c r="L23" s="939"/>
      <c r="M23" s="939"/>
      <c r="N23" s="940"/>
      <c r="O23" s="948"/>
      <c r="P23" s="948"/>
      <c r="Q23" s="948"/>
      <c r="R23" s="948"/>
      <c r="S23" s="948"/>
      <c r="T23" s="139"/>
      <c r="U23" s="140"/>
      <c r="V23" s="140"/>
      <c r="W23" s="140"/>
      <c r="X23" s="140"/>
      <c r="Y23" s="140"/>
      <c r="Z23" s="140"/>
      <c r="AA23" s="140"/>
      <c r="AB23" s="140"/>
      <c r="AC23" s="140"/>
      <c r="AD23" s="140"/>
      <c r="AE23" s="140"/>
      <c r="AF23" s="140"/>
      <c r="AG23" s="141"/>
    </row>
    <row r="24" spans="1:33" ht="28.5" customHeight="1">
      <c r="A24" s="938"/>
      <c r="B24" s="939"/>
      <c r="C24" s="939"/>
      <c r="D24" s="939"/>
      <c r="E24" s="939"/>
      <c r="F24" s="940"/>
      <c r="G24" s="938"/>
      <c r="H24" s="939"/>
      <c r="I24" s="939"/>
      <c r="J24" s="940"/>
      <c r="K24" s="938"/>
      <c r="L24" s="939"/>
      <c r="M24" s="939"/>
      <c r="N24" s="940"/>
      <c r="O24" s="948"/>
      <c r="P24" s="948"/>
      <c r="Q24" s="948"/>
      <c r="R24" s="948"/>
      <c r="S24" s="948"/>
      <c r="T24" s="139"/>
      <c r="U24" s="140"/>
      <c r="V24" s="140"/>
      <c r="W24" s="140"/>
      <c r="X24" s="140"/>
      <c r="Y24" s="140"/>
      <c r="Z24" s="140"/>
      <c r="AA24" s="140"/>
      <c r="AB24" s="140"/>
      <c r="AC24" s="140"/>
      <c r="AD24" s="140"/>
      <c r="AE24" s="140"/>
      <c r="AF24" s="140"/>
      <c r="AG24" s="141"/>
    </row>
    <row r="25" spans="1:33" ht="28.5" customHeight="1">
      <c r="A25" s="938"/>
      <c r="B25" s="939"/>
      <c r="C25" s="939"/>
      <c r="D25" s="939"/>
      <c r="E25" s="939"/>
      <c r="F25" s="940"/>
      <c r="G25" s="938"/>
      <c r="H25" s="939"/>
      <c r="I25" s="939"/>
      <c r="J25" s="940"/>
      <c r="K25" s="938"/>
      <c r="L25" s="939"/>
      <c r="M25" s="939"/>
      <c r="N25" s="940"/>
      <c r="O25" s="948"/>
      <c r="P25" s="948"/>
      <c r="Q25" s="948"/>
      <c r="R25" s="948"/>
      <c r="S25" s="948"/>
      <c r="T25" s="139"/>
      <c r="U25" s="140"/>
      <c r="V25" s="140"/>
      <c r="W25" s="140"/>
      <c r="X25" s="140"/>
      <c r="Y25" s="140"/>
      <c r="Z25" s="140"/>
      <c r="AA25" s="140"/>
      <c r="AB25" s="140"/>
      <c r="AC25" s="140"/>
      <c r="AD25" s="140"/>
      <c r="AE25" s="140"/>
      <c r="AF25" s="140"/>
      <c r="AG25" s="141"/>
    </row>
    <row r="26" spans="1:33" ht="28.5" customHeight="1">
      <c r="A26" s="938"/>
      <c r="B26" s="939"/>
      <c r="C26" s="939"/>
      <c r="D26" s="939"/>
      <c r="E26" s="939"/>
      <c r="F26" s="940"/>
      <c r="G26" s="938"/>
      <c r="H26" s="939"/>
      <c r="I26" s="939"/>
      <c r="J26" s="940"/>
      <c r="K26" s="938"/>
      <c r="L26" s="939"/>
      <c r="M26" s="939"/>
      <c r="N26" s="940"/>
      <c r="O26" s="948"/>
      <c r="P26" s="948"/>
      <c r="Q26" s="948"/>
      <c r="R26" s="948"/>
      <c r="S26" s="948"/>
      <c r="T26" s="139"/>
      <c r="U26" s="140"/>
      <c r="V26" s="140"/>
      <c r="W26" s="140"/>
      <c r="X26" s="140"/>
      <c r="Y26" s="140"/>
      <c r="Z26" s="140"/>
      <c r="AA26" s="140"/>
      <c r="AB26" s="140"/>
      <c r="AC26" s="140"/>
      <c r="AD26" s="140"/>
      <c r="AE26" s="140"/>
      <c r="AF26" s="140"/>
      <c r="AG26" s="141"/>
    </row>
    <row r="27" spans="1:33" ht="28.5" customHeight="1">
      <c r="A27" s="938"/>
      <c r="B27" s="939"/>
      <c r="C27" s="939"/>
      <c r="D27" s="939"/>
      <c r="E27" s="939"/>
      <c r="F27" s="940"/>
      <c r="G27" s="938"/>
      <c r="H27" s="939"/>
      <c r="I27" s="939"/>
      <c r="J27" s="940"/>
      <c r="K27" s="938"/>
      <c r="L27" s="939"/>
      <c r="M27" s="939"/>
      <c r="N27" s="940"/>
      <c r="O27" s="948"/>
      <c r="P27" s="948"/>
      <c r="Q27" s="948"/>
      <c r="R27" s="948"/>
      <c r="S27" s="948"/>
      <c r="T27" s="139"/>
      <c r="U27" s="140"/>
      <c r="V27" s="140"/>
      <c r="W27" s="140"/>
      <c r="X27" s="140"/>
      <c r="Y27" s="140"/>
      <c r="Z27" s="140"/>
      <c r="AA27" s="140"/>
      <c r="AB27" s="140"/>
      <c r="AC27" s="140"/>
      <c r="AD27" s="140"/>
      <c r="AE27" s="140"/>
      <c r="AF27" s="140"/>
      <c r="AG27" s="141"/>
    </row>
    <row r="28" spans="1:33" ht="28.5" customHeight="1">
      <c r="A28" s="938"/>
      <c r="B28" s="939"/>
      <c r="C28" s="939"/>
      <c r="D28" s="939"/>
      <c r="E28" s="939"/>
      <c r="F28" s="940"/>
      <c r="G28" s="938"/>
      <c r="H28" s="939"/>
      <c r="I28" s="939"/>
      <c r="J28" s="940"/>
      <c r="K28" s="938"/>
      <c r="L28" s="939"/>
      <c r="M28" s="939"/>
      <c r="N28" s="940"/>
      <c r="O28" s="948"/>
      <c r="P28" s="948"/>
      <c r="Q28" s="948"/>
      <c r="R28" s="948"/>
      <c r="S28" s="948"/>
      <c r="T28" s="139"/>
      <c r="U28" s="140"/>
      <c r="V28" s="140"/>
      <c r="W28" s="140"/>
      <c r="X28" s="140"/>
      <c r="Y28" s="140"/>
      <c r="Z28" s="140"/>
      <c r="AA28" s="140"/>
      <c r="AB28" s="140"/>
      <c r="AC28" s="140"/>
      <c r="AD28" s="140"/>
      <c r="AE28" s="140"/>
      <c r="AF28" s="140"/>
      <c r="AG28" s="141"/>
    </row>
    <row r="29" spans="1:33" ht="28.5" customHeight="1">
      <c r="A29" s="938"/>
      <c r="B29" s="939"/>
      <c r="C29" s="939"/>
      <c r="D29" s="939"/>
      <c r="E29" s="939"/>
      <c r="F29" s="940"/>
      <c r="G29" s="938"/>
      <c r="H29" s="939"/>
      <c r="I29" s="939"/>
      <c r="J29" s="940"/>
      <c r="K29" s="938"/>
      <c r="L29" s="939"/>
      <c r="M29" s="939"/>
      <c r="N29" s="940"/>
      <c r="O29" s="948"/>
      <c r="P29" s="948"/>
      <c r="Q29" s="948"/>
      <c r="R29" s="948"/>
      <c r="S29" s="948"/>
      <c r="T29" s="139"/>
      <c r="U29" s="140"/>
      <c r="V29" s="140"/>
      <c r="W29" s="140"/>
      <c r="X29" s="140"/>
      <c r="Y29" s="140"/>
      <c r="Z29" s="140"/>
      <c r="AA29" s="140"/>
      <c r="AB29" s="140"/>
      <c r="AC29" s="140"/>
      <c r="AD29" s="140"/>
      <c r="AE29" s="140"/>
      <c r="AF29" s="140"/>
      <c r="AG29" s="141"/>
    </row>
    <row r="30" spans="1:33" ht="28.5" customHeight="1">
      <c r="A30" s="938"/>
      <c r="B30" s="939"/>
      <c r="C30" s="939"/>
      <c r="D30" s="939"/>
      <c r="E30" s="939"/>
      <c r="F30" s="940"/>
      <c r="G30" s="938"/>
      <c r="H30" s="939"/>
      <c r="I30" s="939"/>
      <c r="J30" s="940"/>
      <c r="K30" s="938"/>
      <c r="L30" s="939"/>
      <c r="M30" s="939"/>
      <c r="N30" s="940"/>
      <c r="O30" s="948"/>
      <c r="P30" s="948"/>
      <c r="Q30" s="948"/>
      <c r="R30" s="948"/>
      <c r="S30" s="948"/>
      <c r="T30" s="139"/>
      <c r="U30" s="140"/>
      <c r="V30" s="140"/>
      <c r="W30" s="140"/>
      <c r="X30" s="140"/>
      <c r="Y30" s="140"/>
      <c r="Z30" s="140"/>
      <c r="AA30" s="140"/>
      <c r="AB30" s="140"/>
      <c r="AC30" s="140"/>
      <c r="AD30" s="140"/>
      <c r="AE30" s="140"/>
      <c r="AF30" s="140"/>
      <c r="AG30" s="141"/>
    </row>
    <row r="31" spans="1:33" ht="28.5" customHeight="1">
      <c r="A31" s="938"/>
      <c r="B31" s="939"/>
      <c r="C31" s="939"/>
      <c r="D31" s="939"/>
      <c r="E31" s="939"/>
      <c r="F31" s="940"/>
      <c r="G31" s="938"/>
      <c r="H31" s="939"/>
      <c r="I31" s="939"/>
      <c r="J31" s="940"/>
      <c r="K31" s="938"/>
      <c r="L31" s="939"/>
      <c r="M31" s="939"/>
      <c r="N31" s="940"/>
      <c r="O31" s="948"/>
      <c r="P31" s="948"/>
      <c r="Q31" s="948"/>
      <c r="R31" s="948"/>
      <c r="S31" s="948"/>
      <c r="T31" s="139"/>
      <c r="U31" s="140"/>
      <c r="V31" s="140"/>
      <c r="W31" s="140"/>
      <c r="X31" s="140"/>
      <c r="Y31" s="140"/>
      <c r="Z31" s="140"/>
      <c r="AA31" s="140"/>
      <c r="AB31" s="140"/>
      <c r="AC31" s="140"/>
      <c r="AD31" s="140"/>
      <c r="AE31" s="140"/>
      <c r="AF31" s="140"/>
      <c r="AG31" s="141"/>
    </row>
    <row r="32" spans="1:33" ht="28.5" customHeight="1">
      <c r="A32" s="938"/>
      <c r="B32" s="939"/>
      <c r="C32" s="939"/>
      <c r="D32" s="939"/>
      <c r="E32" s="939"/>
      <c r="F32" s="940"/>
      <c r="G32" s="938"/>
      <c r="H32" s="939"/>
      <c r="I32" s="939"/>
      <c r="J32" s="940"/>
      <c r="K32" s="938"/>
      <c r="L32" s="939"/>
      <c r="M32" s="939"/>
      <c r="N32" s="940"/>
      <c r="O32" s="948"/>
      <c r="P32" s="948"/>
      <c r="Q32" s="948"/>
      <c r="R32" s="948"/>
      <c r="S32" s="948"/>
      <c r="T32" s="139"/>
      <c r="U32" s="140"/>
      <c r="V32" s="140"/>
      <c r="W32" s="140"/>
      <c r="X32" s="140"/>
      <c r="Y32" s="140"/>
      <c r="Z32" s="140"/>
      <c r="AA32" s="140"/>
      <c r="AB32" s="140"/>
      <c r="AC32" s="140"/>
      <c r="AD32" s="140"/>
      <c r="AE32" s="140"/>
      <c r="AF32" s="140"/>
      <c r="AG32" s="141"/>
    </row>
    <row r="33" spans="1:33" ht="28.5" customHeight="1">
      <c r="A33" s="938"/>
      <c r="B33" s="939"/>
      <c r="C33" s="939"/>
      <c r="D33" s="939"/>
      <c r="E33" s="939"/>
      <c r="F33" s="940"/>
      <c r="G33" s="938"/>
      <c r="H33" s="939"/>
      <c r="I33" s="939"/>
      <c r="J33" s="940"/>
      <c r="K33" s="938"/>
      <c r="L33" s="939"/>
      <c r="M33" s="939"/>
      <c r="N33" s="940"/>
      <c r="O33" s="948"/>
      <c r="P33" s="948"/>
      <c r="Q33" s="948"/>
      <c r="R33" s="948"/>
      <c r="S33" s="948"/>
      <c r="T33" s="139"/>
      <c r="U33" s="140"/>
      <c r="V33" s="140"/>
      <c r="W33" s="140"/>
      <c r="X33" s="140"/>
      <c r="Y33" s="140"/>
      <c r="Z33" s="140"/>
      <c r="AA33" s="140"/>
      <c r="AB33" s="140"/>
      <c r="AC33" s="140"/>
      <c r="AD33" s="140"/>
      <c r="AE33" s="140"/>
      <c r="AF33" s="140"/>
      <c r="AG33" s="141"/>
    </row>
  </sheetData>
  <mergeCells count="113">
    <mergeCell ref="A33:F33"/>
    <mergeCell ref="K33:N33"/>
    <mergeCell ref="K30:N30"/>
    <mergeCell ref="G31:J31"/>
    <mergeCell ref="O30:S30"/>
    <mergeCell ref="O33:S33"/>
    <mergeCell ref="G33:J33"/>
    <mergeCell ref="G32:J32"/>
    <mergeCell ref="O31:S31"/>
    <mergeCell ref="G29:J29"/>
    <mergeCell ref="G30:J30"/>
    <mergeCell ref="A31:F31"/>
    <mergeCell ref="A32:F32"/>
    <mergeCell ref="K31:N31"/>
    <mergeCell ref="K32:N32"/>
    <mergeCell ref="O32:S32"/>
    <mergeCell ref="A29:F29"/>
    <mergeCell ref="A30:F30"/>
    <mergeCell ref="O29:S29"/>
    <mergeCell ref="K29:N29"/>
    <mergeCell ref="A26:F26"/>
    <mergeCell ref="K25:N25"/>
    <mergeCell ref="K26:N26"/>
    <mergeCell ref="O25:S25"/>
    <mergeCell ref="O26:S26"/>
    <mergeCell ref="G25:J25"/>
    <mergeCell ref="G26:J26"/>
    <mergeCell ref="O27:S27"/>
    <mergeCell ref="O28:S28"/>
    <mergeCell ref="G27:J27"/>
    <mergeCell ref="G28:J28"/>
    <mergeCell ref="A27:F27"/>
    <mergeCell ref="A28:F28"/>
    <mergeCell ref="K27:N27"/>
    <mergeCell ref="K28:N28"/>
    <mergeCell ref="A23:F23"/>
    <mergeCell ref="A24:F24"/>
    <mergeCell ref="K23:N23"/>
    <mergeCell ref="K24:N24"/>
    <mergeCell ref="O23:S23"/>
    <mergeCell ref="O24:S24"/>
    <mergeCell ref="G23:J23"/>
    <mergeCell ref="G24:J24"/>
    <mergeCell ref="A25:F25"/>
    <mergeCell ref="A20:F20"/>
    <mergeCell ref="K19:N19"/>
    <mergeCell ref="K20:N20"/>
    <mergeCell ref="O19:S19"/>
    <mergeCell ref="O20:S20"/>
    <mergeCell ref="G19:J19"/>
    <mergeCell ref="G20:J20"/>
    <mergeCell ref="A21:F21"/>
    <mergeCell ref="A22:F22"/>
    <mergeCell ref="K21:N21"/>
    <mergeCell ref="K22:N22"/>
    <mergeCell ref="O21:S21"/>
    <mergeCell ref="O22:S22"/>
    <mergeCell ref="G21:J21"/>
    <mergeCell ref="G22:J22"/>
    <mergeCell ref="A17:F17"/>
    <mergeCell ref="A18:F18"/>
    <mergeCell ref="K17:N17"/>
    <mergeCell ref="K18:N18"/>
    <mergeCell ref="O17:S17"/>
    <mergeCell ref="O18:S18"/>
    <mergeCell ref="G17:J17"/>
    <mergeCell ref="G18:J18"/>
    <mergeCell ref="A19:F19"/>
    <mergeCell ref="A14:F14"/>
    <mergeCell ref="K13:N13"/>
    <mergeCell ref="K14:N14"/>
    <mergeCell ref="O13:S13"/>
    <mergeCell ref="O14:S14"/>
    <mergeCell ref="G13:J13"/>
    <mergeCell ref="G14:J14"/>
    <mergeCell ref="A15:F15"/>
    <mergeCell ref="A16:F16"/>
    <mergeCell ref="K15:N15"/>
    <mergeCell ref="K16:N16"/>
    <mergeCell ref="O15:S15"/>
    <mergeCell ref="O16:S16"/>
    <mergeCell ref="G15:J15"/>
    <mergeCell ref="G16:J16"/>
    <mergeCell ref="A11:F11"/>
    <mergeCell ref="A12:F12"/>
    <mergeCell ref="G11:J11"/>
    <mergeCell ref="G12:J12"/>
    <mergeCell ref="K11:N11"/>
    <mergeCell ref="K12:N12"/>
    <mergeCell ref="O11:S11"/>
    <mergeCell ref="O12:S12"/>
    <mergeCell ref="A13:F13"/>
    <mergeCell ref="A9:F9"/>
    <mergeCell ref="A10:F10"/>
    <mergeCell ref="K10:N10"/>
    <mergeCell ref="O8:S8"/>
    <mergeCell ref="A8:F8"/>
    <mergeCell ref="O9:S9"/>
    <mergeCell ref="O10:S10"/>
    <mergeCell ref="G10:J10"/>
    <mergeCell ref="K8:N8"/>
    <mergeCell ref="K9:N9"/>
    <mergeCell ref="G8:J8"/>
    <mergeCell ref="G9:J9"/>
    <mergeCell ref="A5:F6"/>
    <mergeCell ref="G7:J7"/>
    <mergeCell ref="A7:F7"/>
    <mergeCell ref="K5:N6"/>
    <mergeCell ref="T5:AG6"/>
    <mergeCell ref="O5:S6"/>
    <mergeCell ref="O7:S7"/>
    <mergeCell ref="G5:J6"/>
    <mergeCell ref="K7:N7"/>
  </mergeCells>
  <phoneticPr fontId="13"/>
  <pageMargins left="0.78740157480314965" right="0.51181102362204722" top="0.78740157480314965" bottom="0.35433070866141736" header="0.51181102362204722" footer="0.19685039370078741"/>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021C0-8CEE-4DDA-93C1-B45AEC74DE7B}">
  <sheetPr codeName="Sheet29"/>
  <dimension ref="A1:AS67"/>
  <sheetViews>
    <sheetView showGridLines="0" showRowColHeaders="0" zoomScaleNormal="100" zoomScaleSheetLayoutView="100" workbookViewId="0">
      <selection activeCell="C68" sqref="C68"/>
    </sheetView>
  </sheetViews>
  <sheetFormatPr defaultColWidth="2.44140625" defaultRowHeight="15" customHeight="1"/>
  <cols>
    <col min="1" max="37" width="2.44140625" style="523" customWidth="1"/>
    <col min="38" max="45" width="2.44140625" style="524" customWidth="1"/>
    <col min="46" max="16384" width="2.44140625" style="523"/>
  </cols>
  <sheetData>
    <row r="1" spans="1:45" ht="13.5" customHeight="1">
      <c r="A1" s="521" t="s">
        <v>1090</v>
      </c>
      <c r="B1" s="522"/>
      <c r="C1" s="522"/>
      <c r="D1" s="522"/>
      <c r="E1" s="522"/>
      <c r="F1" s="522"/>
      <c r="G1" s="522"/>
      <c r="H1" s="522"/>
      <c r="I1" s="522"/>
      <c r="J1" s="522"/>
      <c r="K1" s="522"/>
      <c r="L1" s="522"/>
      <c r="M1" s="522"/>
      <c r="N1" s="522"/>
      <c r="O1" s="522"/>
      <c r="P1" s="522"/>
      <c r="Q1" s="522"/>
      <c r="R1" s="522"/>
      <c r="S1" s="522"/>
      <c r="T1" s="522"/>
      <c r="U1" s="522"/>
      <c r="V1" s="522"/>
      <c r="W1" s="522"/>
      <c r="X1" s="522"/>
      <c r="Y1" s="522"/>
      <c r="Z1" s="522"/>
      <c r="AA1" s="522"/>
      <c r="AB1" s="522"/>
      <c r="AC1" s="522"/>
      <c r="AD1" s="522"/>
      <c r="AE1" s="522"/>
      <c r="AF1" s="522"/>
      <c r="AG1" s="522"/>
      <c r="AH1" s="522"/>
      <c r="AI1" s="522"/>
      <c r="AJ1" s="522"/>
    </row>
    <row r="2" spans="1:45" ht="13.5" customHeight="1">
      <c r="A2" s="1107" t="s">
        <v>1017</v>
      </c>
      <c r="B2" s="1107"/>
      <c r="C2" s="1107"/>
      <c r="D2" s="1107"/>
      <c r="E2" s="1107"/>
      <c r="F2" s="1107"/>
      <c r="G2" s="1107"/>
      <c r="H2" s="1107"/>
      <c r="I2" s="1107"/>
      <c r="J2" s="1107"/>
      <c r="K2" s="1107"/>
      <c r="L2" s="1107"/>
      <c r="M2" s="1107"/>
      <c r="N2" s="1107"/>
      <c r="O2" s="1107"/>
      <c r="P2" s="1107"/>
      <c r="Q2" s="1107"/>
      <c r="R2" s="1107"/>
      <c r="S2" s="1107"/>
      <c r="T2" s="1107"/>
      <c r="U2" s="1107"/>
      <c r="V2" s="1107"/>
      <c r="W2" s="1107"/>
      <c r="X2" s="1107"/>
      <c r="Y2" s="1107"/>
      <c r="Z2" s="1107"/>
      <c r="AA2" s="1107"/>
      <c r="AB2" s="1107"/>
      <c r="AC2" s="1107"/>
      <c r="AD2" s="1107"/>
      <c r="AE2" s="1107"/>
      <c r="AF2" s="1107"/>
      <c r="AG2" s="1107"/>
      <c r="AH2" s="1107"/>
      <c r="AI2" s="1107"/>
      <c r="AJ2" s="1107"/>
    </row>
    <row r="3" spans="1:45" ht="13.5" customHeight="1">
      <c r="A3" s="1107"/>
      <c r="B3" s="1107"/>
      <c r="C3" s="1107"/>
      <c r="D3" s="1107"/>
      <c r="E3" s="1107"/>
      <c r="F3" s="1107"/>
      <c r="G3" s="1107"/>
      <c r="H3" s="1107"/>
      <c r="I3" s="1107"/>
      <c r="J3" s="1107"/>
      <c r="K3" s="1107"/>
      <c r="L3" s="1107"/>
      <c r="M3" s="1107"/>
      <c r="N3" s="1107"/>
      <c r="O3" s="1107"/>
      <c r="P3" s="1107"/>
      <c r="Q3" s="1107"/>
      <c r="R3" s="1107"/>
      <c r="S3" s="1107"/>
      <c r="T3" s="1107"/>
      <c r="U3" s="1107"/>
      <c r="V3" s="1107"/>
      <c r="W3" s="1107"/>
      <c r="X3" s="1107"/>
      <c r="Y3" s="1107"/>
      <c r="Z3" s="1107"/>
      <c r="AA3" s="1107"/>
      <c r="AB3" s="1107"/>
      <c r="AC3" s="1107"/>
      <c r="AD3" s="1107"/>
      <c r="AE3" s="1107"/>
      <c r="AF3" s="1107"/>
      <c r="AG3" s="1107"/>
      <c r="AH3" s="1107"/>
      <c r="AI3" s="1107"/>
      <c r="AJ3" s="1107"/>
    </row>
    <row r="4" spans="1:45" ht="13.5" customHeight="1" thickBot="1">
      <c r="A4" s="522"/>
      <c r="B4" s="522"/>
      <c r="C4" s="522"/>
      <c r="D4" s="525" t="s">
        <v>1089</v>
      </c>
      <c r="E4" s="522"/>
      <c r="F4" s="522"/>
      <c r="G4" s="522"/>
      <c r="H4" s="522"/>
      <c r="I4" s="522"/>
      <c r="J4" s="522"/>
      <c r="K4" s="522"/>
      <c r="L4" s="522"/>
      <c r="M4" s="522"/>
      <c r="N4" s="522"/>
      <c r="O4" s="522"/>
      <c r="P4" s="522"/>
      <c r="Q4" s="522"/>
      <c r="R4" s="522"/>
      <c r="S4" s="522"/>
      <c r="T4" s="522"/>
      <c r="U4" s="522"/>
      <c r="V4" s="522"/>
      <c r="W4" s="522"/>
      <c r="X4" s="522"/>
      <c r="Y4" s="522"/>
      <c r="Z4" s="522"/>
      <c r="AA4" s="1108"/>
      <c r="AB4" s="1108"/>
      <c r="AC4" s="1108"/>
      <c r="AD4" s="1108"/>
      <c r="AE4" s="1109" t="s">
        <v>614</v>
      </c>
      <c r="AF4" s="1109"/>
      <c r="AG4" s="1109"/>
      <c r="AH4" s="1109"/>
      <c r="AI4" s="1109"/>
      <c r="AJ4" s="1109"/>
    </row>
    <row r="5" spans="1:45" ht="13.5" hidden="1" customHeight="1" thickBot="1">
      <c r="A5" s="522"/>
      <c r="B5" s="522"/>
      <c r="C5" s="522"/>
      <c r="D5" s="525"/>
      <c r="E5" s="522"/>
      <c r="F5" s="522"/>
      <c r="G5" s="522"/>
      <c r="H5" s="522"/>
      <c r="I5" s="522"/>
      <c r="J5" s="522"/>
      <c r="K5" s="522"/>
      <c r="L5" s="522"/>
      <c r="M5" s="522"/>
      <c r="N5" s="522"/>
      <c r="O5" s="522"/>
      <c r="P5" s="522"/>
      <c r="Q5" s="522"/>
      <c r="R5" s="522"/>
      <c r="S5" s="522"/>
      <c r="T5" s="522"/>
      <c r="U5" s="522"/>
      <c r="V5" s="522"/>
      <c r="W5" s="522"/>
      <c r="X5" s="522"/>
      <c r="Y5" s="522"/>
      <c r="Z5" s="522"/>
      <c r="AA5" s="522"/>
      <c r="AB5" s="522"/>
      <c r="AC5" s="522"/>
      <c r="AD5" s="522"/>
      <c r="AE5" s="545"/>
      <c r="AF5" s="545"/>
      <c r="AG5" s="545"/>
      <c r="AH5" s="545"/>
      <c r="AI5" s="546"/>
      <c r="AJ5" s="546"/>
    </row>
    <row r="6" spans="1:45" ht="13.5" customHeight="1">
      <c r="A6" s="1110" t="s">
        <v>1018</v>
      </c>
      <c r="B6" s="1111"/>
      <c r="C6" s="1111"/>
      <c r="D6" s="1111"/>
      <c r="E6" s="1111"/>
      <c r="F6" s="1111"/>
      <c r="G6" s="1111"/>
      <c r="H6" s="1112"/>
      <c r="I6" s="526"/>
      <c r="J6" s="527"/>
      <c r="K6" s="527"/>
      <c r="L6" s="527"/>
      <c r="M6" s="1719" t="s">
        <v>1019</v>
      </c>
      <c r="N6" s="1111"/>
      <c r="O6" s="1111"/>
      <c r="P6" s="1720"/>
      <c r="Q6" s="1720"/>
      <c r="R6" s="1721"/>
      <c r="S6" s="1115" t="s">
        <v>1020</v>
      </c>
      <c r="T6" s="1116"/>
      <c r="U6" s="1116"/>
      <c r="V6" s="1116"/>
      <c r="W6" s="1116"/>
      <c r="X6" s="1117"/>
      <c r="Y6" s="1115" t="s">
        <v>788</v>
      </c>
      <c r="Z6" s="1116"/>
      <c r="AA6" s="1116"/>
      <c r="AB6" s="1116"/>
      <c r="AC6" s="1116"/>
      <c r="AD6" s="1117"/>
      <c r="AE6" s="1115" t="s">
        <v>1021</v>
      </c>
      <c r="AF6" s="1116"/>
      <c r="AG6" s="1116"/>
      <c r="AH6" s="1116"/>
      <c r="AI6" s="1116"/>
      <c r="AJ6" s="1118"/>
    </row>
    <row r="7" spans="1:45" ht="13.5" customHeight="1">
      <c r="A7" s="965"/>
      <c r="B7" s="966"/>
      <c r="C7" s="966"/>
      <c r="D7" s="966"/>
      <c r="E7" s="966"/>
      <c r="F7" s="966"/>
      <c r="G7" s="966"/>
      <c r="H7" s="1113"/>
      <c r="I7" s="528"/>
      <c r="J7" s="529"/>
      <c r="K7" s="529"/>
      <c r="L7" s="529"/>
      <c r="M7" s="1157"/>
      <c r="N7" s="1105"/>
      <c r="O7" s="1105"/>
      <c r="P7" s="1722"/>
      <c r="Q7" s="1722"/>
      <c r="R7" s="1723"/>
      <c r="S7" s="952" t="s">
        <v>1022</v>
      </c>
      <c r="T7" s="953"/>
      <c r="U7" s="1106"/>
      <c r="V7" s="952" t="s">
        <v>1023</v>
      </c>
      <c r="W7" s="953"/>
      <c r="X7" s="1106"/>
      <c r="Y7" s="952" t="s">
        <v>1024</v>
      </c>
      <c r="Z7" s="953"/>
      <c r="AA7" s="1106"/>
      <c r="AB7" s="952" t="s">
        <v>1025</v>
      </c>
      <c r="AC7" s="953"/>
      <c r="AD7" s="1106"/>
      <c r="AE7" s="952" t="s">
        <v>1026</v>
      </c>
      <c r="AF7" s="953"/>
      <c r="AG7" s="1106"/>
      <c r="AH7" s="952" t="s">
        <v>1027</v>
      </c>
      <c r="AI7" s="953"/>
      <c r="AJ7" s="964"/>
      <c r="AL7" s="530">
        <v>0</v>
      </c>
    </row>
    <row r="8" spans="1:45" ht="18" customHeight="1">
      <c r="A8" s="1104"/>
      <c r="B8" s="1105"/>
      <c r="C8" s="1105"/>
      <c r="D8" s="1105"/>
      <c r="E8" s="1105"/>
      <c r="F8" s="1105"/>
      <c r="G8" s="1105"/>
      <c r="H8" s="1114"/>
      <c r="I8" s="952" t="s">
        <v>1028</v>
      </c>
      <c r="J8" s="953"/>
      <c r="K8" s="953"/>
      <c r="L8" s="953"/>
      <c r="M8" s="1063"/>
      <c r="N8" s="710"/>
      <c r="O8" s="710"/>
      <c r="P8" s="710"/>
      <c r="Q8" s="710"/>
      <c r="R8" s="711"/>
      <c r="S8" s="1121"/>
      <c r="T8" s="1119"/>
      <c r="U8" s="1120"/>
      <c r="V8" s="1121"/>
      <c r="W8" s="1119"/>
      <c r="X8" s="1120"/>
      <c r="Y8" s="1121"/>
      <c r="Z8" s="1119"/>
      <c r="AA8" s="1120"/>
      <c r="AB8" s="1121"/>
      <c r="AC8" s="1119"/>
      <c r="AD8" s="1120"/>
      <c r="AE8" s="1121"/>
      <c r="AF8" s="1119"/>
      <c r="AG8" s="1120"/>
      <c r="AH8" s="1121"/>
      <c r="AI8" s="1119"/>
      <c r="AJ8" s="1122"/>
      <c r="AL8" s="531" t="b">
        <v>0</v>
      </c>
      <c r="AM8" s="531" t="b">
        <v>1</v>
      </c>
      <c r="AN8" s="531" t="b">
        <v>0</v>
      </c>
      <c r="AO8" s="531" t="b">
        <v>0</v>
      </c>
      <c r="AP8" s="531" t="b">
        <v>0</v>
      </c>
      <c r="AQ8" s="531" t="b">
        <v>0</v>
      </c>
      <c r="AR8" s="531" t="b">
        <v>0</v>
      </c>
      <c r="AS8" s="531" t="b">
        <v>0</v>
      </c>
    </row>
    <row r="9" spans="1:45" ht="13.5" customHeight="1">
      <c r="A9" s="1102" t="s">
        <v>1029</v>
      </c>
      <c r="B9" s="1103"/>
      <c r="C9" s="1103"/>
      <c r="D9" s="1103"/>
      <c r="E9" s="952" t="s">
        <v>144</v>
      </c>
      <c r="F9" s="953"/>
      <c r="G9" s="953"/>
      <c r="H9" s="1106"/>
      <c r="I9" s="1060" t="s">
        <v>1030</v>
      </c>
      <c r="J9" s="1061"/>
      <c r="K9" s="1061"/>
      <c r="L9" s="1062"/>
      <c r="M9" s="1063"/>
      <c r="N9" s="710"/>
      <c r="O9" s="710"/>
      <c r="P9" s="710"/>
      <c r="Q9" s="710"/>
      <c r="R9" s="532" t="s">
        <v>1031</v>
      </c>
      <c r="S9" s="1092"/>
      <c r="T9" s="1064"/>
      <c r="U9" s="532" t="s">
        <v>1031</v>
      </c>
      <c r="V9" s="1092"/>
      <c r="W9" s="1064"/>
      <c r="X9" s="532" t="s">
        <v>1031</v>
      </c>
      <c r="Y9" s="1092"/>
      <c r="Z9" s="1064"/>
      <c r="AA9" s="532" t="s">
        <v>1031</v>
      </c>
      <c r="AB9" s="1092"/>
      <c r="AC9" s="1064"/>
      <c r="AD9" s="532" t="s">
        <v>1031</v>
      </c>
      <c r="AE9" s="1092"/>
      <c r="AF9" s="1064"/>
      <c r="AG9" s="532" t="s">
        <v>1031</v>
      </c>
      <c r="AH9" s="1092"/>
      <c r="AI9" s="1064"/>
      <c r="AJ9" s="533" t="s">
        <v>1031</v>
      </c>
    </row>
    <row r="10" spans="1:45" ht="13.5" customHeight="1">
      <c r="A10" s="965"/>
      <c r="B10" s="966"/>
      <c r="C10" s="966"/>
      <c r="D10" s="966"/>
      <c r="E10" s="1093"/>
      <c r="F10" s="1094"/>
      <c r="G10" s="1094"/>
      <c r="H10" s="1099" t="s">
        <v>1031</v>
      </c>
      <c r="I10" s="1060" t="s">
        <v>1032</v>
      </c>
      <c r="J10" s="1061"/>
      <c r="K10" s="1061"/>
      <c r="L10" s="1062"/>
      <c r="M10" s="1063"/>
      <c r="N10" s="710"/>
      <c r="O10" s="710"/>
      <c r="P10" s="710"/>
      <c r="Q10" s="710"/>
      <c r="R10" s="532" t="s">
        <v>1031</v>
      </c>
      <c r="S10" s="1080"/>
      <c r="T10" s="1081"/>
      <c r="U10" s="1082"/>
      <c r="V10" s="1080"/>
      <c r="W10" s="1081"/>
      <c r="X10" s="1082"/>
      <c r="Y10" s="1080"/>
      <c r="Z10" s="1081"/>
      <c r="AA10" s="1082"/>
      <c r="AB10" s="1080"/>
      <c r="AC10" s="1081"/>
      <c r="AD10" s="1082"/>
      <c r="AE10" s="1080"/>
      <c r="AF10" s="1081"/>
      <c r="AG10" s="1082"/>
      <c r="AH10" s="1080"/>
      <c r="AI10" s="1081"/>
      <c r="AJ10" s="1089"/>
    </row>
    <row r="11" spans="1:45" ht="13.5" customHeight="1">
      <c r="A11" s="965"/>
      <c r="B11" s="966"/>
      <c r="C11" s="966"/>
      <c r="D11" s="966"/>
      <c r="E11" s="1095"/>
      <c r="F11" s="1096"/>
      <c r="G11" s="1096"/>
      <c r="H11" s="1100"/>
      <c r="I11" s="1060" t="s">
        <v>1033</v>
      </c>
      <c r="J11" s="1061"/>
      <c r="K11" s="1061"/>
      <c r="L11" s="1062"/>
      <c r="M11" s="1063"/>
      <c r="N11" s="710"/>
      <c r="O11" s="710"/>
      <c r="P11" s="710"/>
      <c r="Q11" s="710"/>
      <c r="R11" s="532" t="s">
        <v>1031</v>
      </c>
      <c r="S11" s="1083"/>
      <c r="T11" s="1084"/>
      <c r="U11" s="1085"/>
      <c r="V11" s="1083"/>
      <c r="W11" s="1084"/>
      <c r="X11" s="1085"/>
      <c r="Y11" s="1083"/>
      <c r="Z11" s="1084"/>
      <c r="AA11" s="1085"/>
      <c r="AB11" s="1083"/>
      <c r="AC11" s="1084"/>
      <c r="AD11" s="1085"/>
      <c r="AE11" s="1083"/>
      <c r="AF11" s="1084"/>
      <c r="AG11" s="1085"/>
      <c r="AH11" s="1083"/>
      <c r="AI11" s="1084"/>
      <c r="AJ11" s="1090"/>
    </row>
    <row r="12" spans="1:45" ht="13.5" customHeight="1">
      <c r="A12" s="965"/>
      <c r="B12" s="966"/>
      <c r="C12" s="966"/>
      <c r="D12" s="966"/>
      <c r="E12" s="1095"/>
      <c r="F12" s="1096"/>
      <c r="G12" s="1096"/>
      <c r="H12" s="1100"/>
      <c r="I12" s="1060" t="s">
        <v>1034</v>
      </c>
      <c r="J12" s="1061"/>
      <c r="K12" s="1061"/>
      <c r="L12" s="1062"/>
      <c r="M12" s="1063"/>
      <c r="N12" s="710"/>
      <c r="O12" s="710"/>
      <c r="P12" s="710"/>
      <c r="Q12" s="710"/>
      <c r="R12" s="532" t="s">
        <v>1031</v>
      </c>
      <c r="S12" s="1083"/>
      <c r="T12" s="1084"/>
      <c r="U12" s="1085"/>
      <c r="V12" s="1083"/>
      <c r="W12" s="1084"/>
      <c r="X12" s="1085"/>
      <c r="Y12" s="1083"/>
      <c r="Z12" s="1084"/>
      <c r="AA12" s="1085"/>
      <c r="AB12" s="1083"/>
      <c r="AC12" s="1084"/>
      <c r="AD12" s="1085"/>
      <c r="AE12" s="1083"/>
      <c r="AF12" s="1084"/>
      <c r="AG12" s="1085"/>
      <c r="AH12" s="1083"/>
      <c r="AI12" s="1084"/>
      <c r="AJ12" s="1090"/>
    </row>
    <row r="13" spans="1:45" ht="13.5" customHeight="1">
      <c r="A13" s="1104"/>
      <c r="B13" s="1105"/>
      <c r="C13" s="1105"/>
      <c r="D13" s="1105"/>
      <c r="E13" s="1097"/>
      <c r="F13" s="1098"/>
      <c r="G13" s="1098"/>
      <c r="H13" s="1101"/>
      <c r="I13" s="1060" t="s">
        <v>1035</v>
      </c>
      <c r="J13" s="1061"/>
      <c r="K13" s="1061"/>
      <c r="L13" s="1062"/>
      <c r="M13" s="1063"/>
      <c r="N13" s="710"/>
      <c r="O13" s="710"/>
      <c r="P13" s="710"/>
      <c r="Q13" s="710"/>
      <c r="R13" s="532" t="s">
        <v>1031</v>
      </c>
      <c r="S13" s="1086"/>
      <c r="T13" s="1087"/>
      <c r="U13" s="1088"/>
      <c r="V13" s="1086"/>
      <c r="W13" s="1087"/>
      <c r="X13" s="1088"/>
      <c r="Y13" s="1086"/>
      <c r="Z13" s="1087"/>
      <c r="AA13" s="1088"/>
      <c r="AB13" s="1086"/>
      <c r="AC13" s="1087"/>
      <c r="AD13" s="1088"/>
      <c r="AE13" s="1086"/>
      <c r="AF13" s="1087"/>
      <c r="AG13" s="1088"/>
      <c r="AH13" s="1086"/>
      <c r="AI13" s="1087"/>
      <c r="AJ13" s="1091"/>
    </row>
    <row r="14" spans="1:45" ht="18" customHeight="1" thickBot="1">
      <c r="A14" s="1065" t="s">
        <v>1036</v>
      </c>
      <c r="B14" s="1061"/>
      <c r="C14" s="1061"/>
      <c r="D14" s="1061"/>
      <c r="E14" s="1061"/>
      <c r="F14" s="1061"/>
      <c r="G14" s="1061"/>
      <c r="H14" s="1066"/>
      <c r="I14" s="1067">
        <v>2</v>
      </c>
      <c r="J14" s="1068"/>
      <c r="K14" s="1068"/>
      <c r="L14" s="1068"/>
      <c r="M14" s="1068"/>
      <c r="N14" s="1068"/>
      <c r="O14" s="1068"/>
      <c r="P14" s="1068"/>
      <c r="Q14" s="1068"/>
      <c r="R14" s="1068"/>
      <c r="S14" s="1068"/>
      <c r="T14" s="1068"/>
      <c r="U14" s="1068"/>
      <c r="V14" s="1068"/>
      <c r="W14" s="1068"/>
      <c r="X14" s="1068"/>
      <c r="Y14" s="1068"/>
      <c r="Z14" s="1068"/>
      <c r="AA14" s="1068"/>
      <c r="AB14" s="1068"/>
      <c r="AC14" s="1068"/>
      <c r="AD14" s="1068"/>
      <c r="AE14" s="1068"/>
      <c r="AF14" s="1068"/>
      <c r="AG14" s="1068"/>
      <c r="AH14" s="1068"/>
      <c r="AI14" s="1068"/>
      <c r="AJ14" s="1069"/>
    </row>
    <row r="15" spans="1:45" ht="13.5" customHeight="1">
      <c r="A15" s="1070" t="s">
        <v>1037</v>
      </c>
      <c r="B15" s="1071"/>
      <c r="C15" s="1076" t="s">
        <v>1038</v>
      </c>
      <c r="D15" s="1076"/>
      <c r="E15" s="1076"/>
      <c r="F15" s="1076"/>
      <c r="G15" s="1076"/>
      <c r="H15" s="1076"/>
      <c r="I15" s="1077"/>
      <c r="J15" s="1078"/>
      <c r="K15" s="1078"/>
      <c r="L15" s="1078"/>
      <c r="M15" s="1078"/>
      <c r="N15" s="1078"/>
      <c r="O15" s="1078"/>
      <c r="P15" s="1078"/>
      <c r="Q15" s="1078"/>
      <c r="R15" s="1078"/>
      <c r="S15" s="1078"/>
      <c r="T15" s="1078"/>
      <c r="U15" s="1078"/>
      <c r="V15" s="1078"/>
      <c r="W15" s="1078"/>
      <c r="X15" s="1078"/>
      <c r="Y15" s="1078"/>
      <c r="Z15" s="1078"/>
      <c r="AA15" s="1078"/>
      <c r="AB15" s="1078"/>
      <c r="AC15" s="1078"/>
      <c r="AD15" s="1078"/>
      <c r="AE15" s="1078"/>
      <c r="AF15" s="1078"/>
      <c r="AG15" s="1078"/>
      <c r="AH15" s="1078"/>
      <c r="AI15" s="1078"/>
      <c r="AJ15" s="1079"/>
    </row>
    <row r="16" spans="1:45" ht="13.5" customHeight="1">
      <c r="A16" s="1072"/>
      <c r="B16" s="1073"/>
      <c r="C16" s="988" t="s">
        <v>1039</v>
      </c>
      <c r="D16" s="988"/>
      <c r="E16" s="988"/>
      <c r="F16" s="988"/>
      <c r="G16" s="988"/>
      <c r="H16" s="988"/>
      <c r="I16" s="989"/>
      <c r="J16" s="990"/>
      <c r="K16" s="990"/>
      <c r="L16" s="990"/>
      <c r="M16" s="990"/>
      <c r="N16" s="990"/>
      <c r="O16" s="990"/>
      <c r="P16" s="990"/>
      <c r="Q16" s="990"/>
      <c r="R16" s="990"/>
      <c r="S16" s="990"/>
      <c r="T16" s="990"/>
      <c r="U16" s="990"/>
      <c r="V16" s="990"/>
      <c r="W16" s="990"/>
      <c r="X16" s="990"/>
      <c r="Y16" s="990"/>
      <c r="Z16" s="990"/>
      <c r="AA16" s="990"/>
      <c r="AB16" s="990"/>
      <c r="AC16" s="990"/>
      <c r="AD16" s="990"/>
      <c r="AE16" s="990"/>
      <c r="AF16" s="990"/>
      <c r="AG16" s="990"/>
      <c r="AH16" s="990"/>
      <c r="AI16" s="990"/>
      <c r="AJ16" s="991"/>
    </row>
    <row r="17" spans="1:36" ht="13.5" customHeight="1">
      <c r="A17" s="1072"/>
      <c r="B17" s="1073"/>
      <c r="C17" s="992" t="s">
        <v>127</v>
      </c>
      <c r="D17" s="992"/>
      <c r="E17" s="992"/>
      <c r="F17" s="992"/>
      <c r="G17" s="992"/>
      <c r="H17" s="992"/>
      <c r="I17" s="993" t="s">
        <v>1040</v>
      </c>
      <c r="J17" s="994"/>
      <c r="K17" s="995"/>
      <c r="L17" s="995"/>
      <c r="M17" s="995"/>
      <c r="N17" s="995"/>
      <c r="O17" s="995"/>
      <c r="P17" s="996"/>
      <c r="Q17" s="997" t="s">
        <v>1041</v>
      </c>
      <c r="R17" s="998"/>
      <c r="S17" s="998"/>
      <c r="T17" s="998"/>
      <c r="U17" s="998"/>
      <c r="V17" s="998"/>
      <c r="W17" s="998"/>
      <c r="X17" s="998"/>
      <c r="Y17" s="998"/>
      <c r="Z17" s="998"/>
      <c r="AA17" s="998"/>
      <c r="AB17" s="998"/>
      <c r="AC17" s="998"/>
      <c r="AD17" s="998"/>
      <c r="AE17" s="998"/>
      <c r="AF17" s="998"/>
      <c r="AG17" s="998"/>
      <c r="AH17" s="998"/>
      <c r="AI17" s="998"/>
      <c r="AJ17" s="999"/>
    </row>
    <row r="18" spans="1:36" ht="13.5" customHeight="1">
      <c r="A18" s="1072"/>
      <c r="B18" s="1073"/>
      <c r="C18" s="992"/>
      <c r="D18" s="992"/>
      <c r="E18" s="992"/>
      <c r="F18" s="992"/>
      <c r="G18" s="992"/>
      <c r="H18" s="992"/>
      <c r="I18" s="1045" t="s">
        <v>614</v>
      </c>
      <c r="J18" s="1045"/>
      <c r="K18" s="1045"/>
      <c r="L18" s="1045"/>
      <c r="M18" s="1045"/>
      <c r="N18" s="1045"/>
      <c r="O18" s="1045"/>
      <c r="P18" s="1045"/>
      <c r="Q18" s="1045"/>
      <c r="R18" s="1045"/>
      <c r="S18" s="1045"/>
      <c r="T18" s="1045"/>
      <c r="U18" s="1045"/>
      <c r="V18" s="1045"/>
      <c r="W18" s="1045"/>
      <c r="X18" s="1045"/>
      <c r="Y18" s="1045"/>
      <c r="Z18" s="1045"/>
      <c r="AA18" s="1045"/>
      <c r="AB18" s="1045"/>
      <c r="AC18" s="1045"/>
      <c r="AD18" s="1045"/>
      <c r="AE18" s="1045"/>
      <c r="AF18" s="1045"/>
      <c r="AG18" s="1045"/>
      <c r="AH18" s="1045"/>
      <c r="AI18" s="1045"/>
      <c r="AJ18" s="1046"/>
    </row>
    <row r="19" spans="1:36" ht="13.5" customHeight="1">
      <c r="A19" s="1072"/>
      <c r="B19" s="1073"/>
      <c r="C19" s="992"/>
      <c r="D19" s="992"/>
      <c r="E19" s="992"/>
      <c r="F19" s="992"/>
      <c r="G19" s="992"/>
      <c r="H19" s="992"/>
      <c r="I19" s="959" t="s">
        <v>614</v>
      </c>
      <c r="J19" s="959"/>
      <c r="K19" s="959"/>
      <c r="L19" s="959"/>
      <c r="M19" s="959"/>
      <c r="N19" s="959"/>
      <c r="O19" s="959"/>
      <c r="P19" s="959"/>
      <c r="Q19" s="959"/>
      <c r="R19" s="959"/>
      <c r="S19" s="959"/>
      <c r="T19" s="959"/>
      <c r="U19" s="959"/>
      <c r="V19" s="959"/>
      <c r="W19" s="959"/>
      <c r="X19" s="959"/>
      <c r="Y19" s="959"/>
      <c r="Z19" s="959"/>
      <c r="AA19" s="959"/>
      <c r="AB19" s="959"/>
      <c r="AC19" s="959"/>
      <c r="AD19" s="959"/>
      <c r="AE19" s="959"/>
      <c r="AF19" s="959"/>
      <c r="AG19" s="959"/>
      <c r="AH19" s="959"/>
      <c r="AI19" s="959"/>
      <c r="AJ19" s="960"/>
    </row>
    <row r="20" spans="1:36" ht="13.5" customHeight="1" thickBot="1">
      <c r="A20" s="1074"/>
      <c r="B20" s="1075"/>
      <c r="C20" s="1024" t="s">
        <v>1042</v>
      </c>
      <c r="D20" s="1024"/>
      <c r="E20" s="1024"/>
      <c r="F20" s="1024"/>
      <c r="G20" s="1024"/>
      <c r="H20" s="1024"/>
      <c r="I20" s="1024" t="s">
        <v>128</v>
      </c>
      <c r="J20" s="1024"/>
      <c r="K20" s="1024"/>
      <c r="L20" s="1024"/>
      <c r="M20" s="1025" t="s">
        <v>614</v>
      </c>
      <c r="N20" s="1025"/>
      <c r="O20" s="1025"/>
      <c r="P20" s="1025"/>
      <c r="Q20" s="1025"/>
      <c r="R20" s="1025"/>
      <c r="S20" s="1025"/>
      <c r="T20" s="1025"/>
      <c r="U20" s="1025"/>
      <c r="V20" s="1025"/>
      <c r="W20" s="1024" t="s">
        <v>1043</v>
      </c>
      <c r="X20" s="1024"/>
      <c r="Y20" s="1024"/>
      <c r="Z20" s="1024"/>
      <c r="AA20" s="1026" t="s">
        <v>614</v>
      </c>
      <c r="AB20" s="1027"/>
      <c r="AC20" s="1027"/>
      <c r="AD20" s="1027"/>
      <c r="AE20" s="1027"/>
      <c r="AF20" s="1027"/>
      <c r="AG20" s="1027"/>
      <c r="AH20" s="1027"/>
      <c r="AI20" s="1027"/>
      <c r="AJ20" s="1028"/>
    </row>
    <row r="21" spans="1:36" ht="13.5" customHeight="1">
      <c r="A21" s="1041" t="s">
        <v>1044</v>
      </c>
      <c r="B21" s="1042"/>
      <c r="C21" s="1047" t="s">
        <v>1045</v>
      </c>
      <c r="D21" s="1048"/>
      <c r="E21" s="1048"/>
      <c r="F21" s="1048"/>
      <c r="G21" s="1048"/>
      <c r="H21" s="1049"/>
      <c r="I21" s="1050"/>
      <c r="J21" s="1051"/>
      <c r="K21" s="1051"/>
      <c r="L21" s="1051"/>
      <c r="M21" s="1051"/>
      <c r="N21" s="1051"/>
      <c r="O21" s="1051"/>
      <c r="P21" s="1051"/>
      <c r="Q21" s="1051"/>
      <c r="R21" s="1051"/>
      <c r="S21" s="1051"/>
      <c r="T21" s="1047" t="s">
        <v>1046</v>
      </c>
      <c r="U21" s="1048"/>
      <c r="V21" s="1048"/>
      <c r="W21" s="1048"/>
      <c r="X21" s="1048"/>
      <c r="Y21" s="1049"/>
      <c r="Z21" s="1057"/>
      <c r="AA21" s="1058"/>
      <c r="AB21" s="1058"/>
      <c r="AC21" s="1058"/>
      <c r="AD21" s="1058"/>
      <c r="AE21" s="1058"/>
      <c r="AF21" s="1058"/>
      <c r="AG21" s="1058"/>
      <c r="AH21" s="1058"/>
      <c r="AI21" s="1058"/>
      <c r="AJ21" s="1059"/>
    </row>
    <row r="22" spans="1:36" ht="13.5" customHeight="1">
      <c r="A22" s="1031"/>
      <c r="B22" s="1032"/>
      <c r="C22" s="1053" t="s">
        <v>1038</v>
      </c>
      <c r="D22" s="1053"/>
      <c r="E22" s="1053"/>
      <c r="F22" s="1053"/>
      <c r="G22" s="1053"/>
      <c r="H22" s="1053"/>
      <c r="I22" s="1054"/>
      <c r="J22" s="1055"/>
      <c r="K22" s="1055"/>
      <c r="L22" s="1055"/>
      <c r="M22" s="1055"/>
      <c r="N22" s="1055"/>
      <c r="O22" s="1055"/>
      <c r="P22" s="1055"/>
      <c r="Q22" s="1055"/>
      <c r="R22" s="1055"/>
      <c r="S22" s="1055"/>
      <c r="T22" s="1055"/>
      <c r="U22" s="1055"/>
      <c r="V22" s="1055"/>
      <c r="W22" s="1055"/>
      <c r="X22" s="1055"/>
      <c r="Y22" s="1055"/>
      <c r="Z22" s="1055"/>
      <c r="AA22" s="1055"/>
      <c r="AB22" s="1055"/>
      <c r="AC22" s="1055"/>
      <c r="AD22" s="1055"/>
      <c r="AE22" s="1055"/>
      <c r="AF22" s="1055"/>
      <c r="AG22" s="1055"/>
      <c r="AH22" s="1055"/>
      <c r="AI22" s="1055"/>
      <c r="AJ22" s="1056"/>
    </row>
    <row r="23" spans="1:36" ht="13.5" customHeight="1">
      <c r="A23" s="1031"/>
      <c r="B23" s="1032"/>
      <c r="C23" s="988" t="s">
        <v>1039</v>
      </c>
      <c r="D23" s="988"/>
      <c r="E23" s="988"/>
      <c r="F23" s="988"/>
      <c r="G23" s="988"/>
      <c r="H23" s="988"/>
      <c r="I23" s="989"/>
      <c r="J23" s="990"/>
      <c r="K23" s="990"/>
      <c r="L23" s="990"/>
      <c r="M23" s="990"/>
      <c r="N23" s="990"/>
      <c r="O23" s="990"/>
      <c r="P23" s="990"/>
      <c r="Q23" s="990"/>
      <c r="R23" s="990"/>
      <c r="S23" s="990"/>
      <c r="T23" s="990"/>
      <c r="U23" s="990"/>
      <c r="V23" s="990"/>
      <c r="W23" s="990"/>
      <c r="X23" s="990"/>
      <c r="Y23" s="990"/>
      <c r="Z23" s="990"/>
      <c r="AA23" s="990"/>
      <c r="AB23" s="990"/>
      <c r="AC23" s="990"/>
      <c r="AD23" s="990"/>
      <c r="AE23" s="990"/>
      <c r="AF23" s="990"/>
      <c r="AG23" s="990"/>
      <c r="AH23" s="990"/>
      <c r="AI23" s="990"/>
      <c r="AJ23" s="991"/>
    </row>
    <row r="24" spans="1:36" ht="13.5" customHeight="1">
      <c r="A24" s="1031"/>
      <c r="B24" s="1032"/>
      <c r="C24" s="992" t="s">
        <v>127</v>
      </c>
      <c r="D24" s="992"/>
      <c r="E24" s="992"/>
      <c r="F24" s="992"/>
      <c r="G24" s="992"/>
      <c r="H24" s="992"/>
      <c r="I24" s="993" t="s">
        <v>1040</v>
      </c>
      <c r="J24" s="994"/>
      <c r="K24" s="995"/>
      <c r="L24" s="995"/>
      <c r="M24" s="995"/>
      <c r="N24" s="995"/>
      <c r="O24" s="995"/>
      <c r="P24" s="996"/>
      <c r="Q24" s="997" t="s">
        <v>1041</v>
      </c>
      <c r="R24" s="998"/>
      <c r="S24" s="998"/>
      <c r="T24" s="998"/>
      <c r="U24" s="998"/>
      <c r="V24" s="998"/>
      <c r="W24" s="998"/>
      <c r="X24" s="998"/>
      <c r="Y24" s="998"/>
      <c r="Z24" s="998"/>
      <c r="AA24" s="998"/>
      <c r="AB24" s="998"/>
      <c r="AC24" s="998"/>
      <c r="AD24" s="998"/>
      <c r="AE24" s="998"/>
      <c r="AF24" s="998"/>
      <c r="AG24" s="998"/>
      <c r="AH24" s="998"/>
      <c r="AI24" s="998"/>
      <c r="AJ24" s="999"/>
    </row>
    <row r="25" spans="1:36" ht="13.5" customHeight="1">
      <c r="A25" s="1031"/>
      <c r="B25" s="1032"/>
      <c r="C25" s="992"/>
      <c r="D25" s="992"/>
      <c r="E25" s="992"/>
      <c r="F25" s="992"/>
      <c r="G25" s="992"/>
      <c r="H25" s="992"/>
      <c r="I25" s="1045" t="s">
        <v>614</v>
      </c>
      <c r="J25" s="1045"/>
      <c r="K25" s="1045"/>
      <c r="L25" s="1045"/>
      <c r="M25" s="1045"/>
      <c r="N25" s="1045"/>
      <c r="O25" s="1045"/>
      <c r="P25" s="1045"/>
      <c r="Q25" s="1045"/>
      <c r="R25" s="1045"/>
      <c r="S25" s="1045"/>
      <c r="T25" s="1045"/>
      <c r="U25" s="1045"/>
      <c r="V25" s="1045"/>
      <c r="W25" s="1045"/>
      <c r="X25" s="1045"/>
      <c r="Y25" s="1045"/>
      <c r="Z25" s="1045"/>
      <c r="AA25" s="1045"/>
      <c r="AB25" s="1045"/>
      <c r="AC25" s="1045"/>
      <c r="AD25" s="1045"/>
      <c r="AE25" s="1045"/>
      <c r="AF25" s="1045"/>
      <c r="AG25" s="1045"/>
      <c r="AH25" s="1045"/>
      <c r="AI25" s="1045"/>
      <c r="AJ25" s="1046"/>
    </row>
    <row r="26" spans="1:36" ht="13.5" customHeight="1">
      <c r="A26" s="1031"/>
      <c r="B26" s="1032"/>
      <c r="C26" s="992"/>
      <c r="D26" s="992"/>
      <c r="E26" s="992"/>
      <c r="F26" s="992"/>
      <c r="G26" s="992"/>
      <c r="H26" s="992"/>
      <c r="I26" s="959" t="s">
        <v>614</v>
      </c>
      <c r="J26" s="959"/>
      <c r="K26" s="959"/>
      <c r="L26" s="959"/>
      <c r="M26" s="959"/>
      <c r="N26" s="959"/>
      <c r="O26" s="959"/>
      <c r="P26" s="959"/>
      <c r="Q26" s="959"/>
      <c r="R26" s="959"/>
      <c r="S26" s="959"/>
      <c r="T26" s="959"/>
      <c r="U26" s="959"/>
      <c r="V26" s="959"/>
      <c r="W26" s="959"/>
      <c r="X26" s="959"/>
      <c r="Y26" s="959"/>
      <c r="Z26" s="959"/>
      <c r="AA26" s="959"/>
      <c r="AB26" s="959"/>
      <c r="AC26" s="959"/>
      <c r="AD26" s="959"/>
      <c r="AE26" s="959"/>
      <c r="AF26" s="959"/>
      <c r="AG26" s="959"/>
      <c r="AH26" s="959"/>
      <c r="AI26" s="959"/>
      <c r="AJ26" s="960"/>
    </row>
    <row r="27" spans="1:36" ht="13.5" customHeight="1" thickBot="1">
      <c r="A27" s="1043"/>
      <c r="B27" s="1044"/>
      <c r="C27" s="1024" t="s">
        <v>1042</v>
      </c>
      <c r="D27" s="1024"/>
      <c r="E27" s="1024"/>
      <c r="F27" s="1024"/>
      <c r="G27" s="1024"/>
      <c r="H27" s="1024"/>
      <c r="I27" s="1024" t="s">
        <v>128</v>
      </c>
      <c r="J27" s="1024"/>
      <c r="K27" s="1024"/>
      <c r="L27" s="1024"/>
      <c r="M27" s="1025" t="s">
        <v>614</v>
      </c>
      <c r="N27" s="1025"/>
      <c r="O27" s="1025"/>
      <c r="P27" s="1025"/>
      <c r="Q27" s="1025"/>
      <c r="R27" s="1025"/>
      <c r="S27" s="1025"/>
      <c r="T27" s="1025"/>
      <c r="U27" s="1025"/>
      <c r="V27" s="1025"/>
      <c r="W27" s="1024" t="s">
        <v>1043</v>
      </c>
      <c r="X27" s="1024"/>
      <c r="Y27" s="1024"/>
      <c r="Z27" s="1024"/>
      <c r="AA27" s="1026" t="s">
        <v>614</v>
      </c>
      <c r="AB27" s="1027"/>
      <c r="AC27" s="1027"/>
      <c r="AD27" s="1027"/>
      <c r="AE27" s="1027"/>
      <c r="AF27" s="1027"/>
      <c r="AG27" s="1027"/>
      <c r="AH27" s="1027"/>
      <c r="AI27" s="1027"/>
      <c r="AJ27" s="1028"/>
    </row>
    <row r="28" spans="1:36" ht="13.5" customHeight="1">
      <c r="A28" s="1041" t="s">
        <v>1047</v>
      </c>
      <c r="B28" s="1042"/>
      <c r="C28" s="1047" t="s">
        <v>1045</v>
      </c>
      <c r="D28" s="1048"/>
      <c r="E28" s="1048"/>
      <c r="F28" s="1048"/>
      <c r="G28" s="1048"/>
      <c r="H28" s="1049"/>
      <c r="I28" s="1050"/>
      <c r="J28" s="1051"/>
      <c r="K28" s="1051"/>
      <c r="L28" s="1051"/>
      <c r="M28" s="1051"/>
      <c r="N28" s="1051"/>
      <c r="O28" s="1051"/>
      <c r="P28" s="1051"/>
      <c r="Q28" s="1051"/>
      <c r="R28" s="1051"/>
      <c r="S28" s="1051"/>
      <c r="T28" s="1051"/>
      <c r="U28" s="1051"/>
      <c r="V28" s="1051"/>
      <c r="W28" s="1051"/>
      <c r="X28" s="1051"/>
      <c r="Y28" s="1051"/>
      <c r="Z28" s="1051"/>
      <c r="AA28" s="1051"/>
      <c r="AB28" s="1051"/>
      <c r="AC28" s="1051"/>
      <c r="AD28" s="1051"/>
      <c r="AE28" s="1051"/>
      <c r="AF28" s="1051"/>
      <c r="AG28" s="1051"/>
      <c r="AH28" s="1051"/>
      <c r="AI28" s="1051"/>
      <c r="AJ28" s="1052"/>
    </row>
    <row r="29" spans="1:36" ht="13.5" customHeight="1">
      <c r="A29" s="1031"/>
      <c r="B29" s="1032"/>
      <c r="C29" s="1053" t="s">
        <v>1038</v>
      </c>
      <c r="D29" s="1053"/>
      <c r="E29" s="1053"/>
      <c r="F29" s="1053"/>
      <c r="G29" s="1053"/>
      <c r="H29" s="1053"/>
      <c r="I29" s="1054"/>
      <c r="J29" s="1055"/>
      <c r="K29" s="1055"/>
      <c r="L29" s="1055"/>
      <c r="M29" s="1055"/>
      <c r="N29" s="1055"/>
      <c r="O29" s="1055"/>
      <c r="P29" s="1055"/>
      <c r="Q29" s="1055"/>
      <c r="R29" s="1055"/>
      <c r="S29" s="1055"/>
      <c r="T29" s="1055"/>
      <c r="U29" s="1055"/>
      <c r="V29" s="1055"/>
      <c r="W29" s="1055"/>
      <c r="X29" s="1055"/>
      <c r="Y29" s="1055"/>
      <c r="Z29" s="1055"/>
      <c r="AA29" s="1055"/>
      <c r="AB29" s="1055"/>
      <c r="AC29" s="1055"/>
      <c r="AD29" s="1055"/>
      <c r="AE29" s="1055"/>
      <c r="AF29" s="1055"/>
      <c r="AG29" s="1055"/>
      <c r="AH29" s="1055"/>
      <c r="AI29" s="1055"/>
      <c r="AJ29" s="1056"/>
    </row>
    <row r="30" spans="1:36" ht="13.5" customHeight="1">
      <c r="A30" s="1031"/>
      <c r="B30" s="1032"/>
      <c r="C30" s="988" t="s">
        <v>1039</v>
      </c>
      <c r="D30" s="988"/>
      <c r="E30" s="988"/>
      <c r="F30" s="988"/>
      <c r="G30" s="988"/>
      <c r="H30" s="988"/>
      <c r="I30" s="989"/>
      <c r="J30" s="990"/>
      <c r="K30" s="990"/>
      <c r="L30" s="990"/>
      <c r="M30" s="990"/>
      <c r="N30" s="990"/>
      <c r="O30" s="990"/>
      <c r="P30" s="990"/>
      <c r="Q30" s="990"/>
      <c r="R30" s="990"/>
      <c r="S30" s="990"/>
      <c r="T30" s="990"/>
      <c r="U30" s="990"/>
      <c r="V30" s="990"/>
      <c r="W30" s="990"/>
      <c r="X30" s="990"/>
      <c r="Y30" s="990"/>
      <c r="Z30" s="990"/>
      <c r="AA30" s="990"/>
      <c r="AB30" s="990"/>
      <c r="AC30" s="990"/>
      <c r="AD30" s="990"/>
      <c r="AE30" s="990"/>
      <c r="AF30" s="990"/>
      <c r="AG30" s="990"/>
      <c r="AH30" s="990"/>
      <c r="AI30" s="990"/>
      <c r="AJ30" s="991"/>
    </row>
    <row r="31" spans="1:36" ht="13.5" customHeight="1">
      <c r="A31" s="1031"/>
      <c r="B31" s="1032"/>
      <c r="C31" s="992" t="s">
        <v>127</v>
      </c>
      <c r="D31" s="992"/>
      <c r="E31" s="992"/>
      <c r="F31" s="992"/>
      <c r="G31" s="992"/>
      <c r="H31" s="992"/>
      <c r="I31" s="993" t="s">
        <v>1040</v>
      </c>
      <c r="J31" s="994"/>
      <c r="K31" s="995"/>
      <c r="L31" s="995"/>
      <c r="M31" s="995"/>
      <c r="N31" s="995"/>
      <c r="O31" s="995"/>
      <c r="P31" s="996"/>
      <c r="Q31" s="997" t="s">
        <v>1041</v>
      </c>
      <c r="R31" s="998"/>
      <c r="S31" s="998"/>
      <c r="T31" s="998"/>
      <c r="U31" s="998"/>
      <c r="V31" s="998"/>
      <c r="W31" s="998"/>
      <c r="X31" s="998"/>
      <c r="Y31" s="998"/>
      <c r="Z31" s="998"/>
      <c r="AA31" s="998"/>
      <c r="AB31" s="998"/>
      <c r="AC31" s="998"/>
      <c r="AD31" s="998"/>
      <c r="AE31" s="998"/>
      <c r="AF31" s="998"/>
      <c r="AG31" s="998"/>
      <c r="AH31" s="998"/>
      <c r="AI31" s="998"/>
      <c r="AJ31" s="999"/>
    </row>
    <row r="32" spans="1:36" ht="13.5" customHeight="1">
      <c r="A32" s="1031"/>
      <c r="B32" s="1032"/>
      <c r="C32" s="992"/>
      <c r="D32" s="992"/>
      <c r="E32" s="992"/>
      <c r="F32" s="992"/>
      <c r="G32" s="992"/>
      <c r="H32" s="992"/>
      <c r="I32" s="1045" t="s">
        <v>614</v>
      </c>
      <c r="J32" s="1045"/>
      <c r="K32" s="1045"/>
      <c r="L32" s="1045"/>
      <c r="M32" s="1045"/>
      <c r="N32" s="1045"/>
      <c r="O32" s="1045"/>
      <c r="P32" s="1045"/>
      <c r="Q32" s="1045"/>
      <c r="R32" s="1045"/>
      <c r="S32" s="1045"/>
      <c r="T32" s="1045"/>
      <c r="U32" s="1045"/>
      <c r="V32" s="1045"/>
      <c r="W32" s="1045"/>
      <c r="X32" s="1045"/>
      <c r="Y32" s="1045"/>
      <c r="Z32" s="1045"/>
      <c r="AA32" s="1045"/>
      <c r="AB32" s="1045"/>
      <c r="AC32" s="1045"/>
      <c r="AD32" s="1045"/>
      <c r="AE32" s="1045"/>
      <c r="AF32" s="1045"/>
      <c r="AG32" s="1045"/>
      <c r="AH32" s="1045"/>
      <c r="AI32" s="1045"/>
      <c r="AJ32" s="1046"/>
    </row>
    <row r="33" spans="1:36" ht="13.5" customHeight="1">
      <c r="A33" s="1031"/>
      <c r="B33" s="1032"/>
      <c r="C33" s="992"/>
      <c r="D33" s="992"/>
      <c r="E33" s="992"/>
      <c r="F33" s="992"/>
      <c r="G33" s="992"/>
      <c r="H33" s="992"/>
      <c r="I33" s="959" t="s">
        <v>614</v>
      </c>
      <c r="J33" s="959"/>
      <c r="K33" s="959"/>
      <c r="L33" s="959"/>
      <c r="M33" s="959"/>
      <c r="N33" s="959"/>
      <c r="O33" s="959"/>
      <c r="P33" s="959"/>
      <c r="Q33" s="959"/>
      <c r="R33" s="959"/>
      <c r="S33" s="959"/>
      <c r="T33" s="959"/>
      <c r="U33" s="959"/>
      <c r="V33" s="959"/>
      <c r="W33" s="959"/>
      <c r="X33" s="959"/>
      <c r="Y33" s="959"/>
      <c r="Z33" s="959"/>
      <c r="AA33" s="959"/>
      <c r="AB33" s="959"/>
      <c r="AC33" s="959"/>
      <c r="AD33" s="959"/>
      <c r="AE33" s="959"/>
      <c r="AF33" s="959"/>
      <c r="AG33" s="959"/>
      <c r="AH33" s="959"/>
      <c r="AI33" s="959"/>
      <c r="AJ33" s="960"/>
    </row>
    <row r="34" spans="1:36" ht="13.5" customHeight="1" thickBot="1">
      <c r="A34" s="1043"/>
      <c r="B34" s="1044"/>
      <c r="C34" s="1024" t="s">
        <v>1042</v>
      </c>
      <c r="D34" s="1024"/>
      <c r="E34" s="1024"/>
      <c r="F34" s="1024"/>
      <c r="G34" s="1024"/>
      <c r="H34" s="1024"/>
      <c r="I34" s="1024" t="s">
        <v>128</v>
      </c>
      <c r="J34" s="1024"/>
      <c r="K34" s="1024"/>
      <c r="L34" s="1024"/>
      <c r="M34" s="1025" t="s">
        <v>614</v>
      </c>
      <c r="N34" s="1025"/>
      <c r="O34" s="1025"/>
      <c r="P34" s="1025"/>
      <c r="Q34" s="1025"/>
      <c r="R34" s="1025"/>
      <c r="S34" s="1025"/>
      <c r="T34" s="1025"/>
      <c r="U34" s="1025"/>
      <c r="V34" s="1025"/>
      <c r="W34" s="1024" t="s">
        <v>1043</v>
      </c>
      <c r="X34" s="1024"/>
      <c r="Y34" s="1024"/>
      <c r="Z34" s="1024"/>
      <c r="AA34" s="1026" t="s">
        <v>614</v>
      </c>
      <c r="AB34" s="1027"/>
      <c r="AC34" s="1027"/>
      <c r="AD34" s="1027"/>
      <c r="AE34" s="1027"/>
      <c r="AF34" s="1027"/>
      <c r="AG34" s="1027"/>
      <c r="AH34" s="1027"/>
      <c r="AI34" s="1027"/>
      <c r="AJ34" s="1028"/>
    </row>
    <row r="35" spans="1:36" ht="13.5" customHeight="1">
      <c r="A35" s="1041" t="s">
        <v>1048</v>
      </c>
      <c r="B35" s="1042"/>
      <c r="C35" s="1047" t="s">
        <v>1045</v>
      </c>
      <c r="D35" s="1048"/>
      <c r="E35" s="1048"/>
      <c r="F35" s="1048"/>
      <c r="G35" s="1048"/>
      <c r="H35" s="1049"/>
      <c r="I35" s="1050"/>
      <c r="J35" s="1051"/>
      <c r="K35" s="1051"/>
      <c r="L35" s="1051"/>
      <c r="M35" s="1051"/>
      <c r="N35" s="1051"/>
      <c r="O35" s="1051"/>
      <c r="P35" s="1051"/>
      <c r="Q35" s="1051"/>
      <c r="R35" s="1051"/>
      <c r="S35" s="1051"/>
      <c r="T35" s="1051"/>
      <c r="U35" s="1051"/>
      <c r="V35" s="1051"/>
      <c r="W35" s="1051"/>
      <c r="X35" s="1051"/>
      <c r="Y35" s="1051"/>
      <c r="Z35" s="1051"/>
      <c r="AA35" s="1051"/>
      <c r="AB35" s="1051"/>
      <c r="AC35" s="1051"/>
      <c r="AD35" s="1051"/>
      <c r="AE35" s="1051"/>
      <c r="AF35" s="1051"/>
      <c r="AG35" s="1051"/>
      <c r="AH35" s="1051"/>
      <c r="AI35" s="1051"/>
      <c r="AJ35" s="1052"/>
    </row>
    <row r="36" spans="1:36" ht="13.5" customHeight="1">
      <c r="A36" s="1031"/>
      <c r="B36" s="1032"/>
      <c r="C36" s="1053" t="s">
        <v>1038</v>
      </c>
      <c r="D36" s="1053"/>
      <c r="E36" s="1053"/>
      <c r="F36" s="1053"/>
      <c r="G36" s="1053"/>
      <c r="H36" s="1053"/>
      <c r="I36" s="1054"/>
      <c r="J36" s="1055"/>
      <c r="K36" s="1055"/>
      <c r="L36" s="1055"/>
      <c r="M36" s="1055"/>
      <c r="N36" s="1055"/>
      <c r="O36" s="1055"/>
      <c r="P36" s="1055"/>
      <c r="Q36" s="1055"/>
      <c r="R36" s="1055"/>
      <c r="S36" s="1055"/>
      <c r="T36" s="1055"/>
      <c r="U36" s="1055"/>
      <c r="V36" s="1055"/>
      <c r="W36" s="1055"/>
      <c r="X36" s="1055"/>
      <c r="Y36" s="1055"/>
      <c r="Z36" s="1055"/>
      <c r="AA36" s="1055"/>
      <c r="AB36" s="1055"/>
      <c r="AC36" s="1055"/>
      <c r="AD36" s="1055"/>
      <c r="AE36" s="1055"/>
      <c r="AF36" s="1055"/>
      <c r="AG36" s="1055"/>
      <c r="AH36" s="1055"/>
      <c r="AI36" s="1055"/>
      <c r="AJ36" s="1056"/>
    </row>
    <row r="37" spans="1:36" ht="13.5" customHeight="1">
      <c r="A37" s="1031"/>
      <c r="B37" s="1032"/>
      <c r="C37" s="988" t="s">
        <v>1039</v>
      </c>
      <c r="D37" s="988"/>
      <c r="E37" s="988"/>
      <c r="F37" s="988"/>
      <c r="G37" s="988"/>
      <c r="H37" s="988"/>
      <c r="I37" s="989"/>
      <c r="J37" s="990"/>
      <c r="K37" s="990"/>
      <c r="L37" s="990"/>
      <c r="M37" s="990"/>
      <c r="N37" s="990"/>
      <c r="O37" s="990"/>
      <c r="P37" s="990"/>
      <c r="Q37" s="990"/>
      <c r="R37" s="990"/>
      <c r="S37" s="990"/>
      <c r="T37" s="990"/>
      <c r="U37" s="990"/>
      <c r="V37" s="990"/>
      <c r="W37" s="990"/>
      <c r="X37" s="990"/>
      <c r="Y37" s="990"/>
      <c r="Z37" s="990"/>
      <c r="AA37" s="990"/>
      <c r="AB37" s="990"/>
      <c r="AC37" s="990"/>
      <c r="AD37" s="990"/>
      <c r="AE37" s="990"/>
      <c r="AF37" s="990"/>
      <c r="AG37" s="990"/>
      <c r="AH37" s="990"/>
      <c r="AI37" s="990"/>
      <c r="AJ37" s="991"/>
    </row>
    <row r="38" spans="1:36" ht="13.5" customHeight="1">
      <c r="A38" s="1031"/>
      <c r="B38" s="1032"/>
      <c r="C38" s="992" t="s">
        <v>127</v>
      </c>
      <c r="D38" s="992"/>
      <c r="E38" s="992"/>
      <c r="F38" s="992"/>
      <c r="G38" s="992"/>
      <c r="H38" s="992"/>
      <c r="I38" s="993" t="s">
        <v>1040</v>
      </c>
      <c r="J38" s="994"/>
      <c r="K38" s="995"/>
      <c r="L38" s="995"/>
      <c r="M38" s="995"/>
      <c r="N38" s="995"/>
      <c r="O38" s="995"/>
      <c r="P38" s="996"/>
      <c r="Q38" s="997" t="s">
        <v>1041</v>
      </c>
      <c r="R38" s="998"/>
      <c r="S38" s="998"/>
      <c r="T38" s="998"/>
      <c r="U38" s="998"/>
      <c r="V38" s="998"/>
      <c r="W38" s="998"/>
      <c r="X38" s="998"/>
      <c r="Y38" s="998"/>
      <c r="Z38" s="998"/>
      <c r="AA38" s="998"/>
      <c r="AB38" s="998"/>
      <c r="AC38" s="998"/>
      <c r="AD38" s="998"/>
      <c r="AE38" s="998"/>
      <c r="AF38" s="998"/>
      <c r="AG38" s="998"/>
      <c r="AH38" s="998"/>
      <c r="AI38" s="998"/>
      <c r="AJ38" s="999"/>
    </row>
    <row r="39" spans="1:36" ht="13.5" customHeight="1">
      <c r="A39" s="1031"/>
      <c r="B39" s="1032"/>
      <c r="C39" s="992"/>
      <c r="D39" s="992"/>
      <c r="E39" s="992"/>
      <c r="F39" s="992"/>
      <c r="G39" s="992"/>
      <c r="H39" s="992"/>
      <c r="I39" s="1045" t="s">
        <v>614</v>
      </c>
      <c r="J39" s="1045"/>
      <c r="K39" s="1045"/>
      <c r="L39" s="1045"/>
      <c r="M39" s="1045"/>
      <c r="N39" s="1045"/>
      <c r="O39" s="1045"/>
      <c r="P39" s="1045"/>
      <c r="Q39" s="1045"/>
      <c r="R39" s="1045"/>
      <c r="S39" s="1045"/>
      <c r="T39" s="1045"/>
      <c r="U39" s="1045"/>
      <c r="V39" s="1045"/>
      <c r="W39" s="1045"/>
      <c r="X39" s="1045"/>
      <c r="Y39" s="1045"/>
      <c r="Z39" s="1045"/>
      <c r="AA39" s="1045"/>
      <c r="AB39" s="1045"/>
      <c r="AC39" s="1045"/>
      <c r="AD39" s="1045"/>
      <c r="AE39" s="1045"/>
      <c r="AF39" s="1045"/>
      <c r="AG39" s="1045"/>
      <c r="AH39" s="1045"/>
      <c r="AI39" s="1045"/>
      <c r="AJ39" s="1046"/>
    </row>
    <row r="40" spans="1:36" ht="13.5" customHeight="1">
      <c r="A40" s="1031"/>
      <c r="B40" s="1032"/>
      <c r="C40" s="992"/>
      <c r="D40" s="992"/>
      <c r="E40" s="992"/>
      <c r="F40" s="992"/>
      <c r="G40" s="992"/>
      <c r="H40" s="992"/>
      <c r="I40" s="959" t="s">
        <v>614</v>
      </c>
      <c r="J40" s="959"/>
      <c r="K40" s="959"/>
      <c r="L40" s="959"/>
      <c r="M40" s="959"/>
      <c r="N40" s="959"/>
      <c r="O40" s="959"/>
      <c r="P40" s="959"/>
      <c r="Q40" s="959"/>
      <c r="R40" s="959"/>
      <c r="S40" s="959"/>
      <c r="T40" s="959"/>
      <c r="U40" s="959"/>
      <c r="V40" s="959"/>
      <c r="W40" s="959"/>
      <c r="X40" s="959"/>
      <c r="Y40" s="959"/>
      <c r="Z40" s="959"/>
      <c r="AA40" s="959"/>
      <c r="AB40" s="959"/>
      <c r="AC40" s="959"/>
      <c r="AD40" s="959"/>
      <c r="AE40" s="959"/>
      <c r="AF40" s="959"/>
      <c r="AG40" s="959"/>
      <c r="AH40" s="959"/>
      <c r="AI40" s="959"/>
      <c r="AJ40" s="960"/>
    </row>
    <row r="41" spans="1:36" ht="13.5" customHeight="1" thickBot="1">
      <c r="A41" s="1043"/>
      <c r="B41" s="1044"/>
      <c r="C41" s="1024" t="s">
        <v>1042</v>
      </c>
      <c r="D41" s="1024"/>
      <c r="E41" s="1024"/>
      <c r="F41" s="1024"/>
      <c r="G41" s="1024"/>
      <c r="H41" s="1024"/>
      <c r="I41" s="1024" t="s">
        <v>128</v>
      </c>
      <c r="J41" s="1024"/>
      <c r="K41" s="1024"/>
      <c r="L41" s="1024"/>
      <c r="M41" s="1025" t="s">
        <v>614</v>
      </c>
      <c r="N41" s="1025"/>
      <c r="O41" s="1025"/>
      <c r="P41" s="1025"/>
      <c r="Q41" s="1025"/>
      <c r="R41" s="1025"/>
      <c r="S41" s="1025"/>
      <c r="T41" s="1025"/>
      <c r="U41" s="1025"/>
      <c r="V41" s="1025"/>
      <c r="W41" s="1024" t="s">
        <v>1043</v>
      </c>
      <c r="X41" s="1024"/>
      <c r="Y41" s="1024"/>
      <c r="Z41" s="1024"/>
      <c r="AA41" s="1026" t="s">
        <v>614</v>
      </c>
      <c r="AB41" s="1027"/>
      <c r="AC41" s="1027"/>
      <c r="AD41" s="1027"/>
      <c r="AE41" s="1027"/>
      <c r="AF41" s="1027"/>
      <c r="AG41" s="1027"/>
      <c r="AH41" s="1027"/>
      <c r="AI41" s="1027"/>
      <c r="AJ41" s="1028"/>
    </row>
    <row r="42" spans="1:36" ht="13.5" customHeight="1">
      <c r="A42" s="1041" t="s">
        <v>1049</v>
      </c>
      <c r="B42" s="1042"/>
      <c r="C42" s="1047" t="s">
        <v>1045</v>
      </c>
      <c r="D42" s="1048"/>
      <c r="E42" s="1048"/>
      <c r="F42" s="1048"/>
      <c r="G42" s="1048"/>
      <c r="H42" s="1049"/>
      <c r="I42" s="1050"/>
      <c r="J42" s="1051"/>
      <c r="K42" s="1051"/>
      <c r="L42" s="1051"/>
      <c r="M42" s="1051"/>
      <c r="N42" s="1051"/>
      <c r="O42" s="1051"/>
      <c r="P42" s="1051"/>
      <c r="Q42" s="1051"/>
      <c r="R42" s="1051"/>
      <c r="S42" s="1051"/>
      <c r="T42" s="1051"/>
      <c r="U42" s="1051"/>
      <c r="V42" s="1051"/>
      <c r="W42" s="1051"/>
      <c r="X42" s="1051"/>
      <c r="Y42" s="1051"/>
      <c r="Z42" s="1051"/>
      <c r="AA42" s="1051"/>
      <c r="AB42" s="1051"/>
      <c r="AC42" s="1051"/>
      <c r="AD42" s="1051"/>
      <c r="AE42" s="1051"/>
      <c r="AF42" s="1051"/>
      <c r="AG42" s="1051"/>
      <c r="AH42" s="1051"/>
      <c r="AI42" s="1051"/>
      <c r="AJ42" s="1052"/>
    </row>
    <row r="43" spans="1:36" ht="13.5" customHeight="1">
      <c r="A43" s="1031"/>
      <c r="B43" s="1032"/>
      <c r="C43" s="1053" t="s">
        <v>1038</v>
      </c>
      <c r="D43" s="1053"/>
      <c r="E43" s="1053"/>
      <c r="F43" s="1053"/>
      <c r="G43" s="1053"/>
      <c r="H43" s="1053"/>
      <c r="I43" s="1054"/>
      <c r="J43" s="1055"/>
      <c r="K43" s="1055"/>
      <c r="L43" s="1055"/>
      <c r="M43" s="1055"/>
      <c r="N43" s="1055"/>
      <c r="O43" s="1055"/>
      <c r="P43" s="1055"/>
      <c r="Q43" s="1055"/>
      <c r="R43" s="1055"/>
      <c r="S43" s="1055"/>
      <c r="T43" s="1055"/>
      <c r="U43" s="1055"/>
      <c r="V43" s="1055"/>
      <c r="W43" s="1055"/>
      <c r="X43" s="1055"/>
      <c r="Y43" s="1055"/>
      <c r="Z43" s="1055"/>
      <c r="AA43" s="1055"/>
      <c r="AB43" s="1055"/>
      <c r="AC43" s="1055"/>
      <c r="AD43" s="1055"/>
      <c r="AE43" s="1055"/>
      <c r="AF43" s="1055"/>
      <c r="AG43" s="1055"/>
      <c r="AH43" s="1055"/>
      <c r="AI43" s="1055"/>
      <c r="AJ43" s="1056"/>
    </row>
    <row r="44" spans="1:36" ht="13.5" customHeight="1">
      <c r="A44" s="1031"/>
      <c r="B44" s="1032"/>
      <c r="C44" s="988" t="s">
        <v>1039</v>
      </c>
      <c r="D44" s="988"/>
      <c r="E44" s="988"/>
      <c r="F44" s="988"/>
      <c r="G44" s="988"/>
      <c r="H44" s="988"/>
      <c r="I44" s="989"/>
      <c r="J44" s="990"/>
      <c r="K44" s="990"/>
      <c r="L44" s="990"/>
      <c r="M44" s="990"/>
      <c r="N44" s="990"/>
      <c r="O44" s="990"/>
      <c r="P44" s="990"/>
      <c r="Q44" s="990"/>
      <c r="R44" s="990"/>
      <c r="S44" s="990"/>
      <c r="T44" s="990"/>
      <c r="U44" s="990"/>
      <c r="V44" s="990"/>
      <c r="W44" s="990"/>
      <c r="X44" s="990"/>
      <c r="Y44" s="990"/>
      <c r="Z44" s="990"/>
      <c r="AA44" s="990"/>
      <c r="AB44" s="990"/>
      <c r="AC44" s="990"/>
      <c r="AD44" s="990"/>
      <c r="AE44" s="990"/>
      <c r="AF44" s="990"/>
      <c r="AG44" s="990"/>
      <c r="AH44" s="990"/>
      <c r="AI44" s="990"/>
      <c r="AJ44" s="991"/>
    </row>
    <row r="45" spans="1:36" ht="13.5" customHeight="1">
      <c r="A45" s="1031"/>
      <c r="B45" s="1032"/>
      <c r="C45" s="992" t="s">
        <v>127</v>
      </c>
      <c r="D45" s="992"/>
      <c r="E45" s="992"/>
      <c r="F45" s="992"/>
      <c r="G45" s="992"/>
      <c r="H45" s="992"/>
      <c r="I45" s="993" t="s">
        <v>1040</v>
      </c>
      <c r="J45" s="994"/>
      <c r="K45" s="995"/>
      <c r="L45" s="995"/>
      <c r="M45" s="995"/>
      <c r="N45" s="995"/>
      <c r="O45" s="995"/>
      <c r="P45" s="996"/>
      <c r="Q45" s="997" t="s">
        <v>1041</v>
      </c>
      <c r="R45" s="998"/>
      <c r="S45" s="998"/>
      <c r="T45" s="998"/>
      <c r="U45" s="998"/>
      <c r="V45" s="998"/>
      <c r="W45" s="998"/>
      <c r="X45" s="998"/>
      <c r="Y45" s="998"/>
      <c r="Z45" s="998"/>
      <c r="AA45" s="998"/>
      <c r="AB45" s="998"/>
      <c r="AC45" s="998"/>
      <c r="AD45" s="998"/>
      <c r="AE45" s="998"/>
      <c r="AF45" s="998"/>
      <c r="AG45" s="998"/>
      <c r="AH45" s="998"/>
      <c r="AI45" s="998"/>
      <c r="AJ45" s="999"/>
    </row>
    <row r="46" spans="1:36" ht="13.5" customHeight="1">
      <c r="A46" s="1031"/>
      <c r="B46" s="1032"/>
      <c r="C46" s="992"/>
      <c r="D46" s="992"/>
      <c r="E46" s="992"/>
      <c r="F46" s="992"/>
      <c r="G46" s="992"/>
      <c r="H46" s="992"/>
      <c r="I46" s="1045" t="s">
        <v>614</v>
      </c>
      <c r="J46" s="1045"/>
      <c r="K46" s="1045"/>
      <c r="L46" s="1045"/>
      <c r="M46" s="1045"/>
      <c r="N46" s="1045"/>
      <c r="O46" s="1045"/>
      <c r="P46" s="1045"/>
      <c r="Q46" s="1045"/>
      <c r="R46" s="1045"/>
      <c r="S46" s="1045"/>
      <c r="T46" s="1045"/>
      <c r="U46" s="1045"/>
      <c r="V46" s="1045"/>
      <c r="W46" s="1045"/>
      <c r="X46" s="1045"/>
      <c r="Y46" s="1045"/>
      <c r="Z46" s="1045"/>
      <c r="AA46" s="1045"/>
      <c r="AB46" s="1045"/>
      <c r="AC46" s="1045"/>
      <c r="AD46" s="1045"/>
      <c r="AE46" s="1045"/>
      <c r="AF46" s="1045"/>
      <c r="AG46" s="1045"/>
      <c r="AH46" s="1045"/>
      <c r="AI46" s="1045"/>
      <c r="AJ46" s="1046"/>
    </row>
    <row r="47" spans="1:36" ht="13.5" customHeight="1">
      <c r="A47" s="1031"/>
      <c r="B47" s="1032"/>
      <c r="C47" s="992"/>
      <c r="D47" s="992"/>
      <c r="E47" s="992"/>
      <c r="F47" s="992"/>
      <c r="G47" s="992"/>
      <c r="H47" s="992"/>
      <c r="I47" s="959" t="s">
        <v>614</v>
      </c>
      <c r="J47" s="959"/>
      <c r="K47" s="959"/>
      <c r="L47" s="959"/>
      <c r="M47" s="959"/>
      <c r="N47" s="959"/>
      <c r="O47" s="959"/>
      <c r="P47" s="959"/>
      <c r="Q47" s="959"/>
      <c r="R47" s="959"/>
      <c r="S47" s="959"/>
      <c r="T47" s="959"/>
      <c r="U47" s="959"/>
      <c r="V47" s="959"/>
      <c r="W47" s="959"/>
      <c r="X47" s="959"/>
      <c r="Y47" s="959"/>
      <c r="Z47" s="959"/>
      <c r="AA47" s="959"/>
      <c r="AB47" s="959"/>
      <c r="AC47" s="959"/>
      <c r="AD47" s="959"/>
      <c r="AE47" s="959"/>
      <c r="AF47" s="959"/>
      <c r="AG47" s="959"/>
      <c r="AH47" s="959"/>
      <c r="AI47" s="959"/>
      <c r="AJ47" s="960"/>
    </row>
    <row r="48" spans="1:36" ht="13.5" customHeight="1" thickBot="1">
      <c r="A48" s="1043"/>
      <c r="B48" s="1044"/>
      <c r="C48" s="1024" t="s">
        <v>1042</v>
      </c>
      <c r="D48" s="1024"/>
      <c r="E48" s="1024"/>
      <c r="F48" s="1024"/>
      <c r="G48" s="1024"/>
      <c r="H48" s="1024"/>
      <c r="I48" s="1024" t="s">
        <v>128</v>
      </c>
      <c r="J48" s="1024"/>
      <c r="K48" s="1024"/>
      <c r="L48" s="1024"/>
      <c r="M48" s="1025" t="s">
        <v>614</v>
      </c>
      <c r="N48" s="1025"/>
      <c r="O48" s="1025"/>
      <c r="P48" s="1025"/>
      <c r="Q48" s="1025"/>
      <c r="R48" s="1025"/>
      <c r="S48" s="1025"/>
      <c r="T48" s="1025"/>
      <c r="U48" s="1025"/>
      <c r="V48" s="1025"/>
      <c r="W48" s="1024" t="s">
        <v>1043</v>
      </c>
      <c r="X48" s="1024"/>
      <c r="Y48" s="1024"/>
      <c r="Z48" s="1024"/>
      <c r="AA48" s="1026" t="s">
        <v>614</v>
      </c>
      <c r="AB48" s="1027"/>
      <c r="AC48" s="1027"/>
      <c r="AD48" s="1027"/>
      <c r="AE48" s="1027"/>
      <c r="AF48" s="1027"/>
      <c r="AG48" s="1027"/>
      <c r="AH48" s="1027"/>
      <c r="AI48" s="1027"/>
      <c r="AJ48" s="1028"/>
    </row>
    <row r="49" spans="1:36" ht="13.5" customHeight="1">
      <c r="A49" s="1029" t="s">
        <v>1050</v>
      </c>
      <c r="B49" s="1030"/>
      <c r="C49" s="984" t="s">
        <v>1038</v>
      </c>
      <c r="D49" s="984"/>
      <c r="E49" s="984"/>
      <c r="F49" s="984"/>
      <c r="G49" s="984"/>
      <c r="H49" s="984"/>
      <c r="I49" s="1035"/>
      <c r="J49" s="1036"/>
      <c r="K49" s="1036"/>
      <c r="L49" s="1036"/>
      <c r="M49" s="1036"/>
      <c r="N49" s="1036"/>
      <c r="O49" s="1036"/>
      <c r="P49" s="1036"/>
      <c r="Q49" s="1036"/>
      <c r="R49" s="1036"/>
      <c r="S49" s="1036"/>
      <c r="T49" s="1036"/>
      <c r="U49" s="1036"/>
      <c r="V49" s="1036"/>
      <c r="W49" s="1036"/>
      <c r="X49" s="1036"/>
      <c r="Y49" s="1036"/>
      <c r="Z49" s="1036"/>
      <c r="AA49" s="1036"/>
      <c r="AB49" s="1036"/>
      <c r="AC49" s="1036"/>
      <c r="AD49" s="1036"/>
      <c r="AE49" s="1036"/>
      <c r="AF49" s="1036"/>
      <c r="AG49" s="1036"/>
      <c r="AH49" s="1036"/>
      <c r="AI49" s="1036"/>
      <c r="AJ49" s="1037"/>
    </row>
    <row r="50" spans="1:36" ht="13.5" customHeight="1">
      <c r="A50" s="1031"/>
      <c r="B50" s="1032"/>
      <c r="C50" s="988" t="s">
        <v>9</v>
      </c>
      <c r="D50" s="988"/>
      <c r="E50" s="988"/>
      <c r="F50" s="988"/>
      <c r="G50" s="988"/>
      <c r="H50" s="988"/>
      <c r="I50" s="1038"/>
      <c r="J50" s="1039"/>
      <c r="K50" s="1039"/>
      <c r="L50" s="1039"/>
      <c r="M50" s="1039"/>
      <c r="N50" s="1039"/>
      <c r="O50" s="1039"/>
      <c r="P50" s="1039"/>
      <c r="Q50" s="1039"/>
      <c r="R50" s="1039"/>
      <c r="S50" s="1039"/>
      <c r="T50" s="1039"/>
      <c r="U50" s="1039"/>
      <c r="V50" s="1039"/>
      <c r="W50" s="1039"/>
      <c r="X50" s="1039"/>
      <c r="Y50" s="1039"/>
      <c r="Z50" s="1039"/>
      <c r="AA50" s="1039"/>
      <c r="AB50" s="1039"/>
      <c r="AC50" s="1039"/>
      <c r="AD50" s="1039"/>
      <c r="AE50" s="1039"/>
      <c r="AF50" s="1039"/>
      <c r="AG50" s="1039"/>
      <c r="AH50" s="1039"/>
      <c r="AI50" s="1039"/>
      <c r="AJ50" s="1040"/>
    </row>
    <row r="51" spans="1:36" ht="13.5" customHeight="1">
      <c r="A51" s="1031"/>
      <c r="B51" s="1032"/>
      <c r="C51" s="992" t="s">
        <v>1051</v>
      </c>
      <c r="D51" s="992"/>
      <c r="E51" s="992"/>
      <c r="F51" s="992"/>
      <c r="G51" s="992"/>
      <c r="H51" s="992"/>
      <c r="I51" s="993" t="s">
        <v>1040</v>
      </c>
      <c r="J51" s="994"/>
      <c r="K51" s="995"/>
      <c r="L51" s="995"/>
      <c r="M51" s="995"/>
      <c r="N51" s="995"/>
      <c r="O51" s="995"/>
      <c r="P51" s="996"/>
      <c r="Q51" s="997" t="s">
        <v>1041</v>
      </c>
      <c r="R51" s="998"/>
      <c r="S51" s="998"/>
      <c r="T51" s="998"/>
      <c r="U51" s="998"/>
      <c r="V51" s="998"/>
      <c r="W51" s="998"/>
      <c r="X51" s="998"/>
      <c r="Y51" s="998"/>
      <c r="Z51" s="998"/>
      <c r="AA51" s="998"/>
      <c r="AB51" s="998"/>
      <c r="AC51" s="998"/>
      <c r="AD51" s="998"/>
      <c r="AE51" s="998"/>
      <c r="AF51" s="998"/>
      <c r="AG51" s="998"/>
      <c r="AH51" s="998"/>
      <c r="AI51" s="998"/>
      <c r="AJ51" s="999"/>
    </row>
    <row r="52" spans="1:36" ht="13.5" customHeight="1">
      <c r="A52" s="1031"/>
      <c r="B52" s="1032"/>
      <c r="C52" s="992"/>
      <c r="D52" s="992"/>
      <c r="E52" s="992"/>
      <c r="F52" s="992"/>
      <c r="G52" s="992"/>
      <c r="H52" s="992"/>
      <c r="I52" s="1000" t="s">
        <v>614</v>
      </c>
      <c r="J52" s="1001"/>
      <c r="K52" s="1001"/>
      <c r="L52" s="1001"/>
      <c r="M52" s="1001"/>
      <c r="N52" s="1001"/>
      <c r="O52" s="1001"/>
      <c r="P52" s="1001"/>
      <c r="Q52" s="1001"/>
      <c r="R52" s="1001"/>
      <c r="S52" s="1001"/>
      <c r="T52" s="1001"/>
      <c r="U52" s="1001"/>
      <c r="V52" s="1001"/>
      <c r="W52" s="1001"/>
      <c r="X52" s="1001"/>
      <c r="Y52" s="1001"/>
      <c r="Z52" s="1001"/>
      <c r="AA52" s="1001"/>
      <c r="AB52" s="1001"/>
      <c r="AC52" s="1001"/>
      <c r="AD52" s="1001"/>
      <c r="AE52" s="1001"/>
      <c r="AF52" s="1001"/>
      <c r="AG52" s="1001"/>
      <c r="AH52" s="1001"/>
      <c r="AI52" s="1001"/>
      <c r="AJ52" s="1002"/>
    </row>
    <row r="53" spans="1:36" ht="13.5" customHeight="1">
      <c r="A53" s="1031"/>
      <c r="B53" s="1032"/>
      <c r="C53" s="992"/>
      <c r="D53" s="992"/>
      <c r="E53" s="992"/>
      <c r="F53" s="992"/>
      <c r="G53" s="992"/>
      <c r="H53" s="992"/>
      <c r="I53" s="959" t="s">
        <v>614</v>
      </c>
      <c r="J53" s="959"/>
      <c r="K53" s="959"/>
      <c r="L53" s="959"/>
      <c r="M53" s="959"/>
      <c r="N53" s="959"/>
      <c r="O53" s="959"/>
      <c r="P53" s="959"/>
      <c r="Q53" s="959"/>
      <c r="R53" s="959"/>
      <c r="S53" s="959"/>
      <c r="T53" s="959"/>
      <c r="U53" s="959"/>
      <c r="V53" s="959"/>
      <c r="W53" s="959"/>
      <c r="X53" s="959"/>
      <c r="Y53" s="959"/>
      <c r="Z53" s="959"/>
      <c r="AA53" s="959"/>
      <c r="AB53" s="959"/>
      <c r="AC53" s="959"/>
      <c r="AD53" s="959"/>
      <c r="AE53" s="959"/>
      <c r="AF53" s="959"/>
      <c r="AG53" s="959"/>
      <c r="AH53" s="959"/>
      <c r="AI53" s="959"/>
      <c r="AJ53" s="960"/>
    </row>
    <row r="54" spans="1:36" ht="13.5" customHeight="1">
      <c r="A54" s="1031"/>
      <c r="B54" s="1032"/>
      <c r="C54" s="1003" t="s">
        <v>1052</v>
      </c>
      <c r="D54" s="1004"/>
      <c r="E54" s="1004"/>
      <c r="F54" s="1004"/>
      <c r="G54" s="1004"/>
      <c r="H54" s="1004"/>
      <c r="I54" s="1004"/>
      <c r="J54" s="1004"/>
      <c r="K54" s="1004"/>
      <c r="L54" s="1004"/>
      <c r="M54" s="1004"/>
      <c r="N54" s="1005"/>
      <c r="O54" s="992" t="s">
        <v>1053</v>
      </c>
      <c r="P54" s="992"/>
      <c r="Q54" s="992"/>
      <c r="R54" s="992"/>
      <c r="S54" s="992"/>
      <c r="T54" s="992"/>
      <c r="U54" s="992"/>
      <c r="V54" s="992"/>
      <c r="W54" s="1012"/>
      <c r="X54" s="1013"/>
      <c r="Y54" s="1013"/>
      <c r="Z54" s="1013"/>
      <c r="AA54" s="1013"/>
      <c r="AB54" s="1013"/>
      <c r="AC54" s="1013"/>
      <c r="AD54" s="1013"/>
      <c r="AE54" s="1013"/>
      <c r="AF54" s="1013"/>
      <c r="AG54" s="1013"/>
      <c r="AH54" s="1013"/>
      <c r="AI54" s="1013"/>
      <c r="AJ54" s="1014"/>
    </row>
    <row r="55" spans="1:36" ht="13.5" customHeight="1">
      <c r="A55" s="1031"/>
      <c r="B55" s="1032"/>
      <c r="C55" s="1006"/>
      <c r="D55" s="1007"/>
      <c r="E55" s="1007"/>
      <c r="F55" s="1007"/>
      <c r="G55" s="1007"/>
      <c r="H55" s="1007"/>
      <c r="I55" s="1007"/>
      <c r="J55" s="1007"/>
      <c r="K55" s="1007"/>
      <c r="L55" s="1007"/>
      <c r="M55" s="1007"/>
      <c r="N55" s="1008"/>
      <c r="O55" s="1015" t="s">
        <v>1054</v>
      </c>
      <c r="P55" s="1016"/>
      <c r="Q55" s="1016"/>
      <c r="R55" s="1016"/>
      <c r="S55" s="1016"/>
      <c r="T55" s="1016"/>
      <c r="U55" s="1016"/>
      <c r="V55" s="1017"/>
      <c r="W55" s="1018"/>
      <c r="X55" s="1019"/>
      <c r="Y55" s="1019"/>
      <c r="Z55" s="1019"/>
      <c r="AA55" s="1019"/>
      <c r="AB55" s="1019"/>
      <c r="AC55" s="1019"/>
      <c r="AD55" s="1019"/>
      <c r="AE55" s="1019"/>
      <c r="AF55" s="1019"/>
      <c r="AG55" s="1019"/>
      <c r="AH55" s="1019"/>
      <c r="AI55" s="1019"/>
      <c r="AJ55" s="1020"/>
    </row>
    <row r="56" spans="1:36" ht="13.5" customHeight="1">
      <c r="A56" s="1033"/>
      <c r="B56" s="1034"/>
      <c r="C56" s="1009"/>
      <c r="D56" s="1010"/>
      <c r="E56" s="1010"/>
      <c r="F56" s="1010"/>
      <c r="G56" s="1010"/>
      <c r="H56" s="1010"/>
      <c r="I56" s="1010"/>
      <c r="J56" s="1010"/>
      <c r="K56" s="1010"/>
      <c r="L56" s="1010"/>
      <c r="M56" s="1010"/>
      <c r="N56" s="1011"/>
      <c r="O56" s="1021" t="s">
        <v>1055</v>
      </c>
      <c r="P56" s="1022"/>
      <c r="Q56" s="1022"/>
      <c r="R56" s="1022"/>
      <c r="S56" s="1022"/>
      <c r="T56" s="1022"/>
      <c r="U56" s="1022"/>
      <c r="V56" s="1023"/>
      <c r="W56" s="989"/>
      <c r="X56" s="990"/>
      <c r="Y56" s="990"/>
      <c r="Z56" s="990"/>
      <c r="AA56" s="990"/>
      <c r="AB56" s="990"/>
      <c r="AC56" s="990"/>
      <c r="AD56" s="990"/>
      <c r="AE56" s="990"/>
      <c r="AF56" s="990"/>
      <c r="AG56" s="990"/>
      <c r="AH56" s="990"/>
      <c r="AI56" s="990"/>
      <c r="AJ56" s="991"/>
    </row>
    <row r="57" spans="1:36" ht="13.5" customHeight="1">
      <c r="A57" s="978" t="s">
        <v>1056</v>
      </c>
      <c r="B57" s="979"/>
      <c r="C57" s="984" t="s">
        <v>1038</v>
      </c>
      <c r="D57" s="984"/>
      <c r="E57" s="984"/>
      <c r="F57" s="984"/>
      <c r="G57" s="984"/>
      <c r="H57" s="984"/>
      <c r="I57" s="985"/>
      <c r="J57" s="986"/>
      <c r="K57" s="986"/>
      <c r="L57" s="986"/>
      <c r="M57" s="986"/>
      <c r="N57" s="986"/>
      <c r="O57" s="986"/>
      <c r="P57" s="986"/>
      <c r="Q57" s="986"/>
      <c r="R57" s="986"/>
      <c r="S57" s="986"/>
      <c r="T57" s="986"/>
      <c r="U57" s="986"/>
      <c r="V57" s="986"/>
      <c r="W57" s="986"/>
      <c r="X57" s="986"/>
      <c r="Y57" s="986"/>
      <c r="Z57" s="986"/>
      <c r="AA57" s="986"/>
      <c r="AB57" s="986"/>
      <c r="AC57" s="986"/>
      <c r="AD57" s="986"/>
      <c r="AE57" s="986"/>
      <c r="AF57" s="986"/>
      <c r="AG57" s="986"/>
      <c r="AH57" s="986"/>
      <c r="AI57" s="986"/>
      <c r="AJ57" s="987"/>
    </row>
    <row r="58" spans="1:36" ht="13.5" customHeight="1">
      <c r="A58" s="980"/>
      <c r="B58" s="981"/>
      <c r="C58" s="988" t="s">
        <v>9</v>
      </c>
      <c r="D58" s="988"/>
      <c r="E58" s="988"/>
      <c r="F58" s="988"/>
      <c r="G58" s="988"/>
      <c r="H58" s="988"/>
      <c r="I58" s="989"/>
      <c r="J58" s="990"/>
      <c r="K58" s="990"/>
      <c r="L58" s="990"/>
      <c r="M58" s="990"/>
      <c r="N58" s="990"/>
      <c r="O58" s="990"/>
      <c r="P58" s="990"/>
      <c r="Q58" s="990"/>
      <c r="R58" s="990"/>
      <c r="S58" s="990"/>
      <c r="T58" s="990"/>
      <c r="U58" s="990"/>
      <c r="V58" s="990"/>
      <c r="W58" s="990"/>
      <c r="X58" s="990"/>
      <c r="Y58" s="990"/>
      <c r="Z58" s="990"/>
      <c r="AA58" s="990"/>
      <c r="AB58" s="990"/>
      <c r="AC58" s="990"/>
      <c r="AD58" s="990"/>
      <c r="AE58" s="990"/>
      <c r="AF58" s="990"/>
      <c r="AG58" s="990"/>
      <c r="AH58" s="990"/>
      <c r="AI58" s="990"/>
      <c r="AJ58" s="991"/>
    </row>
    <row r="59" spans="1:36" ht="13.5" customHeight="1">
      <c r="A59" s="980"/>
      <c r="B59" s="981"/>
      <c r="C59" s="992" t="s">
        <v>1051</v>
      </c>
      <c r="D59" s="992"/>
      <c r="E59" s="992"/>
      <c r="F59" s="992"/>
      <c r="G59" s="992"/>
      <c r="H59" s="992"/>
      <c r="I59" s="993" t="s">
        <v>1040</v>
      </c>
      <c r="J59" s="994"/>
      <c r="K59" s="995"/>
      <c r="L59" s="995"/>
      <c r="M59" s="995"/>
      <c r="N59" s="995"/>
      <c r="O59" s="995"/>
      <c r="P59" s="996"/>
      <c r="Q59" s="997" t="s">
        <v>1041</v>
      </c>
      <c r="R59" s="998"/>
      <c r="S59" s="998"/>
      <c r="T59" s="998"/>
      <c r="U59" s="998"/>
      <c r="V59" s="998"/>
      <c r="W59" s="998"/>
      <c r="X59" s="998"/>
      <c r="Y59" s="998"/>
      <c r="Z59" s="998"/>
      <c r="AA59" s="998"/>
      <c r="AB59" s="998"/>
      <c r="AC59" s="998"/>
      <c r="AD59" s="998"/>
      <c r="AE59" s="998"/>
      <c r="AF59" s="998"/>
      <c r="AG59" s="998"/>
      <c r="AH59" s="998"/>
      <c r="AI59" s="998"/>
      <c r="AJ59" s="999"/>
    </row>
    <row r="60" spans="1:36" ht="13.5" customHeight="1">
      <c r="A60" s="980"/>
      <c r="B60" s="981"/>
      <c r="C60" s="992"/>
      <c r="D60" s="992"/>
      <c r="E60" s="992"/>
      <c r="F60" s="992"/>
      <c r="G60" s="992"/>
      <c r="H60" s="992"/>
      <c r="I60" s="1000" t="s">
        <v>614</v>
      </c>
      <c r="J60" s="1001"/>
      <c r="K60" s="1001"/>
      <c r="L60" s="1001"/>
      <c r="M60" s="1001"/>
      <c r="N60" s="1001"/>
      <c r="O60" s="1001"/>
      <c r="P60" s="1001"/>
      <c r="Q60" s="1001"/>
      <c r="R60" s="1001"/>
      <c r="S60" s="1001"/>
      <c r="T60" s="1001"/>
      <c r="U60" s="1001"/>
      <c r="V60" s="1001"/>
      <c r="W60" s="1001"/>
      <c r="X60" s="1001"/>
      <c r="Y60" s="1001"/>
      <c r="Z60" s="1001"/>
      <c r="AA60" s="1001"/>
      <c r="AB60" s="1001"/>
      <c r="AC60" s="1001"/>
      <c r="AD60" s="1001"/>
      <c r="AE60" s="1001"/>
      <c r="AF60" s="1001"/>
      <c r="AG60" s="1001"/>
      <c r="AH60" s="1001"/>
      <c r="AI60" s="1001"/>
      <c r="AJ60" s="1002"/>
    </row>
    <row r="61" spans="1:36" ht="13.5" customHeight="1">
      <c r="A61" s="982"/>
      <c r="B61" s="983"/>
      <c r="C61" s="992"/>
      <c r="D61" s="992"/>
      <c r="E61" s="992"/>
      <c r="F61" s="992"/>
      <c r="G61" s="992"/>
      <c r="H61" s="992"/>
      <c r="I61" s="959" t="s">
        <v>614</v>
      </c>
      <c r="J61" s="959"/>
      <c r="K61" s="959"/>
      <c r="L61" s="959"/>
      <c r="M61" s="959"/>
      <c r="N61" s="959"/>
      <c r="O61" s="959"/>
      <c r="P61" s="959"/>
      <c r="Q61" s="959"/>
      <c r="R61" s="959"/>
      <c r="S61" s="959"/>
      <c r="T61" s="959"/>
      <c r="U61" s="959"/>
      <c r="V61" s="959"/>
      <c r="W61" s="959"/>
      <c r="X61" s="959"/>
      <c r="Y61" s="959"/>
      <c r="Z61" s="959"/>
      <c r="AA61" s="959"/>
      <c r="AB61" s="959"/>
      <c r="AC61" s="959"/>
      <c r="AD61" s="959"/>
      <c r="AE61" s="959"/>
      <c r="AF61" s="959"/>
      <c r="AG61" s="959"/>
      <c r="AH61" s="959"/>
      <c r="AI61" s="959"/>
      <c r="AJ61" s="960"/>
    </row>
    <row r="62" spans="1:36" ht="13.5" customHeight="1">
      <c r="A62" s="961" t="s">
        <v>1057</v>
      </c>
      <c r="B62" s="962"/>
      <c r="C62" s="962"/>
      <c r="D62" s="962"/>
      <c r="E62" s="962"/>
      <c r="F62" s="962"/>
      <c r="G62" s="962"/>
      <c r="H62" s="962"/>
      <c r="I62" s="962"/>
      <c r="J62" s="962"/>
      <c r="K62" s="962"/>
      <c r="L62" s="962"/>
      <c r="M62" s="962"/>
      <c r="N62" s="962"/>
      <c r="O62" s="963"/>
      <c r="P62" s="952" t="s">
        <v>1058</v>
      </c>
      <c r="Q62" s="953"/>
      <c r="R62" s="953"/>
      <c r="S62" s="953"/>
      <c r="T62" s="953"/>
      <c r="U62" s="953"/>
      <c r="V62" s="953"/>
      <c r="W62" s="953"/>
      <c r="X62" s="953"/>
      <c r="Y62" s="953"/>
      <c r="Z62" s="953"/>
      <c r="AA62" s="953"/>
      <c r="AB62" s="953"/>
      <c r="AC62" s="953"/>
      <c r="AD62" s="953"/>
      <c r="AE62" s="953"/>
      <c r="AF62" s="953"/>
      <c r="AG62" s="953"/>
      <c r="AH62" s="953"/>
      <c r="AI62" s="953"/>
      <c r="AJ62" s="964"/>
    </row>
    <row r="63" spans="1:36" ht="18" customHeight="1">
      <c r="A63" s="965"/>
      <c r="B63" s="966"/>
      <c r="C63" s="969" t="s">
        <v>1106</v>
      </c>
      <c r="D63" s="970"/>
      <c r="E63" s="970"/>
      <c r="F63" s="970"/>
      <c r="G63" s="970"/>
      <c r="H63" s="971"/>
      <c r="I63" s="952" t="s">
        <v>1059</v>
      </c>
      <c r="J63" s="953"/>
      <c r="K63" s="953"/>
      <c r="L63" s="953"/>
      <c r="M63" s="953"/>
      <c r="N63" s="953"/>
      <c r="O63" s="953"/>
      <c r="P63" s="949">
        <v>1</v>
      </c>
      <c r="Q63" s="950"/>
      <c r="R63" s="950"/>
      <c r="S63" s="950"/>
      <c r="T63" s="950"/>
      <c r="U63" s="950"/>
      <c r="V63" s="950"/>
      <c r="W63" s="950"/>
      <c r="X63" s="950"/>
      <c r="Y63" s="950"/>
      <c r="Z63" s="950"/>
      <c r="AA63" s="950"/>
      <c r="AB63" s="950"/>
      <c r="AC63" s="950"/>
      <c r="AD63" s="950"/>
      <c r="AE63" s="950"/>
      <c r="AF63" s="950"/>
      <c r="AG63" s="950"/>
      <c r="AH63" s="950"/>
      <c r="AI63" s="950"/>
      <c r="AJ63" s="951"/>
    </row>
    <row r="64" spans="1:36" ht="18" customHeight="1">
      <c r="A64" s="965"/>
      <c r="B64" s="966"/>
      <c r="C64" s="972"/>
      <c r="D64" s="973"/>
      <c r="E64" s="973"/>
      <c r="F64" s="973"/>
      <c r="G64" s="973"/>
      <c r="H64" s="974"/>
      <c r="I64" s="952" t="s">
        <v>1060</v>
      </c>
      <c r="J64" s="953"/>
      <c r="K64" s="953"/>
      <c r="L64" s="953"/>
      <c r="M64" s="953"/>
      <c r="N64" s="953"/>
      <c r="O64" s="953"/>
      <c r="P64" s="949">
        <v>1</v>
      </c>
      <c r="Q64" s="950"/>
      <c r="R64" s="950"/>
      <c r="S64" s="950"/>
      <c r="T64" s="950"/>
      <c r="U64" s="950"/>
      <c r="V64" s="950"/>
      <c r="W64" s="950"/>
      <c r="X64" s="950"/>
      <c r="Y64" s="950"/>
      <c r="Z64" s="950"/>
      <c r="AA64" s="950"/>
      <c r="AB64" s="950"/>
      <c r="AC64" s="950"/>
      <c r="AD64" s="950"/>
      <c r="AE64" s="950"/>
      <c r="AF64" s="950"/>
      <c r="AG64" s="950"/>
      <c r="AH64" s="950"/>
      <c r="AI64" s="950"/>
      <c r="AJ64" s="951"/>
    </row>
    <row r="65" spans="1:36" ht="18" customHeight="1">
      <c r="A65" s="965"/>
      <c r="B65" s="966"/>
      <c r="C65" s="972"/>
      <c r="D65" s="973"/>
      <c r="E65" s="973"/>
      <c r="F65" s="973"/>
      <c r="G65" s="973"/>
      <c r="H65" s="974"/>
      <c r="I65" s="952" t="s">
        <v>1061</v>
      </c>
      <c r="J65" s="953"/>
      <c r="K65" s="953"/>
      <c r="L65" s="953"/>
      <c r="M65" s="953"/>
      <c r="N65" s="953"/>
      <c r="O65" s="953"/>
      <c r="P65" s="949">
        <v>1</v>
      </c>
      <c r="Q65" s="950"/>
      <c r="R65" s="950"/>
      <c r="S65" s="950"/>
      <c r="T65" s="950"/>
      <c r="U65" s="950"/>
      <c r="V65" s="950"/>
      <c r="W65" s="950"/>
      <c r="X65" s="950"/>
      <c r="Y65" s="950"/>
      <c r="Z65" s="950"/>
      <c r="AA65" s="950"/>
      <c r="AB65" s="950"/>
      <c r="AC65" s="950"/>
      <c r="AD65" s="950"/>
      <c r="AE65" s="950"/>
      <c r="AF65" s="950"/>
      <c r="AG65" s="950"/>
      <c r="AH65" s="950"/>
      <c r="AI65" s="950"/>
      <c r="AJ65" s="951"/>
    </row>
    <row r="66" spans="1:36" ht="18" customHeight="1">
      <c r="A66" s="965"/>
      <c r="B66" s="966"/>
      <c r="C66" s="972"/>
      <c r="D66" s="973"/>
      <c r="E66" s="973"/>
      <c r="F66" s="973"/>
      <c r="G66" s="973"/>
      <c r="H66" s="974"/>
      <c r="I66" s="952" t="s">
        <v>1062</v>
      </c>
      <c r="J66" s="953"/>
      <c r="K66" s="953"/>
      <c r="L66" s="953"/>
      <c r="M66" s="953"/>
      <c r="N66" s="953"/>
      <c r="O66" s="953"/>
      <c r="P66" s="949">
        <v>1</v>
      </c>
      <c r="Q66" s="950"/>
      <c r="R66" s="950"/>
      <c r="S66" s="950"/>
      <c r="T66" s="950"/>
      <c r="U66" s="950"/>
      <c r="V66" s="950"/>
      <c r="W66" s="950"/>
      <c r="X66" s="950"/>
      <c r="Y66" s="950"/>
      <c r="Z66" s="950"/>
      <c r="AA66" s="950"/>
      <c r="AB66" s="950"/>
      <c r="AC66" s="950"/>
      <c r="AD66" s="950"/>
      <c r="AE66" s="950"/>
      <c r="AF66" s="950"/>
      <c r="AG66" s="950"/>
      <c r="AH66" s="950"/>
      <c r="AI66" s="950"/>
      <c r="AJ66" s="951"/>
    </row>
    <row r="67" spans="1:36" ht="18" customHeight="1" thickBot="1">
      <c r="A67" s="967"/>
      <c r="B67" s="968"/>
      <c r="C67" s="975"/>
      <c r="D67" s="976"/>
      <c r="E67" s="976"/>
      <c r="F67" s="976"/>
      <c r="G67" s="976"/>
      <c r="H67" s="977"/>
      <c r="I67" s="954" t="s">
        <v>1063</v>
      </c>
      <c r="J67" s="955"/>
      <c r="K67" s="955"/>
      <c r="L67" s="955"/>
      <c r="M67" s="955"/>
      <c r="N67" s="955"/>
      <c r="O67" s="955"/>
      <c r="P67" s="956">
        <v>1</v>
      </c>
      <c r="Q67" s="957"/>
      <c r="R67" s="957"/>
      <c r="S67" s="957"/>
      <c r="T67" s="957"/>
      <c r="U67" s="957"/>
      <c r="V67" s="957"/>
      <c r="W67" s="957"/>
      <c r="X67" s="957"/>
      <c r="Y67" s="957"/>
      <c r="Z67" s="957"/>
      <c r="AA67" s="957"/>
      <c r="AB67" s="957"/>
      <c r="AC67" s="957"/>
      <c r="AD67" s="957"/>
      <c r="AE67" s="957"/>
      <c r="AF67" s="957"/>
      <c r="AG67" s="957"/>
      <c r="AH67" s="957"/>
      <c r="AI67" s="957"/>
      <c r="AJ67" s="958"/>
    </row>
  </sheetData>
  <mergeCells count="183">
    <mergeCell ref="M6:R7"/>
    <mergeCell ref="M8:R8"/>
    <mergeCell ref="M9:Q9"/>
    <mergeCell ref="M10:Q10"/>
    <mergeCell ref="M11:Q11"/>
    <mergeCell ref="M12:Q12"/>
    <mergeCell ref="M13:Q13"/>
    <mergeCell ref="A2:AJ3"/>
    <mergeCell ref="AA4:AD4"/>
    <mergeCell ref="AE4:AJ4"/>
    <mergeCell ref="A6:H8"/>
    <mergeCell ref="S6:X6"/>
    <mergeCell ref="Y6:AD6"/>
    <mergeCell ref="AE6:AJ6"/>
    <mergeCell ref="S7:U7"/>
    <mergeCell ref="V7:X7"/>
    <mergeCell ref="Y7:AA7"/>
    <mergeCell ref="AB7:AD7"/>
    <mergeCell ref="AE7:AG7"/>
    <mergeCell ref="AH7:AJ7"/>
    <mergeCell ref="I8:L8"/>
    <mergeCell ref="S8:U8"/>
    <mergeCell ref="V8:X8"/>
    <mergeCell ref="Y8:AA8"/>
    <mergeCell ref="AB8:AD8"/>
    <mergeCell ref="AE8:AG8"/>
    <mergeCell ref="AH8:AJ8"/>
    <mergeCell ref="A9:D13"/>
    <mergeCell ref="E9:H9"/>
    <mergeCell ref="I9:L9"/>
    <mergeCell ref="S9:T9"/>
    <mergeCell ref="V9:W9"/>
    <mergeCell ref="Y9:Z9"/>
    <mergeCell ref="AB9:AC9"/>
    <mergeCell ref="AE9:AF9"/>
    <mergeCell ref="AH9:AI9"/>
    <mergeCell ref="E10:G13"/>
    <mergeCell ref="H10:H13"/>
    <mergeCell ref="I10:L10"/>
    <mergeCell ref="I11:L11"/>
    <mergeCell ref="I12:L12"/>
    <mergeCell ref="S10:U13"/>
    <mergeCell ref="V10:X13"/>
    <mergeCell ref="Y10:AA13"/>
    <mergeCell ref="C17:H19"/>
    <mergeCell ref="I17:J17"/>
    <mergeCell ref="K17:P17"/>
    <mergeCell ref="Q17:AJ17"/>
    <mergeCell ref="I18:AJ18"/>
    <mergeCell ref="I19:AJ19"/>
    <mergeCell ref="I13:L13"/>
    <mergeCell ref="A14:H14"/>
    <mergeCell ref="I14:AJ14"/>
    <mergeCell ref="A15:B20"/>
    <mergeCell ref="C15:H15"/>
    <mergeCell ref="I15:AJ15"/>
    <mergeCell ref="C16:H16"/>
    <mergeCell ref="I16:AJ16"/>
    <mergeCell ref="AB10:AD13"/>
    <mergeCell ref="AE10:AG13"/>
    <mergeCell ref="AH10:AJ13"/>
    <mergeCell ref="C20:H20"/>
    <mergeCell ref="I20:L20"/>
    <mergeCell ref="M20:V20"/>
    <mergeCell ref="W20:Z20"/>
    <mergeCell ref="AA20:AJ20"/>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A28:B34"/>
    <mergeCell ref="C28:H28"/>
    <mergeCell ref="I28:AJ28"/>
    <mergeCell ref="C29:H29"/>
    <mergeCell ref="I29:AJ29"/>
    <mergeCell ref="A35:B41"/>
    <mergeCell ref="C35:H35"/>
    <mergeCell ref="I35:AJ35"/>
    <mergeCell ref="C36:H36"/>
    <mergeCell ref="I36:AJ36"/>
    <mergeCell ref="C30:H30"/>
    <mergeCell ref="I30:AJ30"/>
    <mergeCell ref="C31:H33"/>
    <mergeCell ref="I31:J31"/>
    <mergeCell ref="K31:P31"/>
    <mergeCell ref="Q31:AJ31"/>
    <mergeCell ref="I32:AJ32"/>
    <mergeCell ref="I33:AJ33"/>
    <mergeCell ref="C37:H37"/>
    <mergeCell ref="I37:AJ37"/>
    <mergeCell ref="C38:H40"/>
    <mergeCell ref="I38:J38"/>
    <mergeCell ref="K38:P38"/>
    <mergeCell ref="Q38:AJ38"/>
    <mergeCell ref="I39:AJ39"/>
    <mergeCell ref="I40:AJ40"/>
    <mergeCell ref="C34:H34"/>
    <mergeCell ref="I34:L34"/>
    <mergeCell ref="M34:V34"/>
    <mergeCell ref="W34:Z34"/>
    <mergeCell ref="AA34:AJ34"/>
    <mergeCell ref="C44:H44"/>
    <mergeCell ref="I44:AJ44"/>
    <mergeCell ref="C41:H41"/>
    <mergeCell ref="I41:L41"/>
    <mergeCell ref="M41:V41"/>
    <mergeCell ref="W41:Z41"/>
    <mergeCell ref="AA41:AJ41"/>
    <mergeCell ref="C42:H42"/>
    <mergeCell ref="I42:AJ42"/>
    <mergeCell ref="C43:H43"/>
    <mergeCell ref="I43:AJ43"/>
    <mergeCell ref="C48:H48"/>
    <mergeCell ref="I48:L48"/>
    <mergeCell ref="M48:V48"/>
    <mergeCell ref="W48:Z48"/>
    <mergeCell ref="AA48:AJ48"/>
    <mergeCell ref="A49:B56"/>
    <mergeCell ref="C49:H49"/>
    <mergeCell ref="I49:AJ49"/>
    <mergeCell ref="C50:H50"/>
    <mergeCell ref="I50:AJ50"/>
    <mergeCell ref="A42:B48"/>
    <mergeCell ref="C45:H47"/>
    <mergeCell ref="I45:J45"/>
    <mergeCell ref="K45:P45"/>
    <mergeCell ref="Q45:AJ45"/>
    <mergeCell ref="I46:AJ46"/>
    <mergeCell ref="I47:AJ47"/>
    <mergeCell ref="I60:AJ60"/>
    <mergeCell ref="C54:N56"/>
    <mergeCell ref="O54:V54"/>
    <mergeCell ref="W54:AJ54"/>
    <mergeCell ref="O55:V55"/>
    <mergeCell ref="W55:AJ55"/>
    <mergeCell ref="O56:V56"/>
    <mergeCell ref="W56:AJ56"/>
    <mergeCell ref="C51:H53"/>
    <mergeCell ref="I51:J51"/>
    <mergeCell ref="K51:P51"/>
    <mergeCell ref="Q51:AJ51"/>
    <mergeCell ref="I52:AJ52"/>
    <mergeCell ref="I53:AJ53"/>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s>
  <phoneticPr fontId="13"/>
  <dataValidations count="3">
    <dataValidation type="whole" imeMode="off" allowBlank="1" showInputMessage="1" showErrorMessage="1" sqref="E10:G13 AH9:AI9 AE9:AE10 AB10 AF9 AB9:AC9 Y9:Z9 S10 S9:T9 Y10 V9:W9 V10" xr:uid="{790CE0DA-C0A9-4273-A1F1-46DF889875AC}">
      <formula1>0</formula1>
      <formula2>99999</formula2>
    </dataValidation>
    <dataValidation imeMode="halfKatakana" allowBlank="1" showInputMessage="1" showErrorMessage="1" sqref="I15:AJ15 I57:AJ57 I49:AJ49 I43:AJ43 I36:AJ36 I29:AJ29 I22:AJ22" xr:uid="{BD364BCA-4CE7-4D9E-A5C0-2FCAD471DEB5}"/>
    <dataValidation imeMode="off" allowBlank="1" showInputMessage="1" showErrorMessage="1" sqref="K17:P17 K59:P59 K51:P51 AA48:AJ48 M48:V48 K45:P45 AA41:AJ41 M41:V41 K38:P38 AA34:AJ34 M34:V34 K31:P31 AA27:AJ27 M27:V27 K24:P24 AA20:AJ20 M20:V20" xr:uid="{390FFED2-7500-43CA-9E5E-3EBD4ECBC87B}"/>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7825"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77826"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77827"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77828"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77829"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77830"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77831"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77832"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77833"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77834"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77835"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77836" r:id="rId15" name="Option Button 12">
              <controlPr defaultSize="0" autoFill="0" autoLine="0" autoPict="0">
                <anchor moveWithCells="1">
                  <from>
                    <xdr:col>15</xdr:col>
                    <xdr:colOff>121920</xdr:colOff>
                    <xdr:row>62</xdr:row>
                    <xdr:rowOff>7620</xdr:rowOff>
                  </from>
                  <to>
                    <xdr:col>19</xdr:col>
                    <xdr:colOff>30480</xdr:colOff>
                    <xdr:row>62</xdr:row>
                    <xdr:rowOff>220980</xdr:rowOff>
                  </to>
                </anchor>
              </controlPr>
            </control>
          </mc:Choice>
        </mc:AlternateContent>
        <mc:AlternateContent xmlns:mc="http://schemas.openxmlformats.org/markup-compatibility/2006">
          <mc:Choice Requires="x14">
            <control shapeId="77837" r:id="rId16" name="Option Button 13">
              <controlPr defaultSize="0" autoFill="0" autoLine="0" autoPict="0">
                <anchor moveWithCells="1">
                  <from>
                    <xdr:col>20</xdr:col>
                    <xdr:colOff>68580</xdr:colOff>
                    <xdr:row>62</xdr:row>
                    <xdr:rowOff>0</xdr:rowOff>
                  </from>
                  <to>
                    <xdr:col>23</xdr:col>
                    <xdr:colOff>160020</xdr:colOff>
                    <xdr:row>63</xdr:row>
                    <xdr:rowOff>0</xdr:rowOff>
                  </to>
                </anchor>
              </controlPr>
            </control>
          </mc:Choice>
        </mc:AlternateContent>
        <mc:AlternateContent xmlns:mc="http://schemas.openxmlformats.org/markup-compatibility/2006">
          <mc:Choice Requires="x14">
            <control shapeId="77838" r:id="rId17" name="Option Button 14">
              <controlPr defaultSize="0" autoFill="0" autoLine="0" autoPict="0">
                <anchor moveWithCells="1">
                  <from>
                    <xdr:col>24</xdr:col>
                    <xdr:colOff>144780</xdr:colOff>
                    <xdr:row>62</xdr:row>
                    <xdr:rowOff>7620</xdr:rowOff>
                  </from>
                  <to>
                    <xdr:col>30</xdr:col>
                    <xdr:colOff>152400</xdr:colOff>
                    <xdr:row>62</xdr:row>
                    <xdr:rowOff>220980</xdr:rowOff>
                  </to>
                </anchor>
              </controlPr>
            </control>
          </mc:Choice>
        </mc:AlternateContent>
        <mc:AlternateContent xmlns:mc="http://schemas.openxmlformats.org/markup-compatibility/2006">
          <mc:Choice Requires="x14">
            <control shapeId="77839"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7840"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77841"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7842" r:id="rId21" name="Option Button 18">
              <controlPr defaultSize="0" autoFill="0" autoLine="0" autoPict="0">
                <anchor moveWithCells="1">
                  <from>
                    <xdr:col>15</xdr:col>
                    <xdr:colOff>121920</xdr:colOff>
                    <xdr:row>63</xdr:row>
                    <xdr:rowOff>0</xdr:rowOff>
                  </from>
                  <to>
                    <xdr:col>19</xdr:col>
                    <xdr:colOff>30480</xdr:colOff>
                    <xdr:row>64</xdr:row>
                    <xdr:rowOff>0</xdr:rowOff>
                  </to>
                </anchor>
              </controlPr>
            </control>
          </mc:Choice>
        </mc:AlternateContent>
        <mc:AlternateContent xmlns:mc="http://schemas.openxmlformats.org/markup-compatibility/2006">
          <mc:Choice Requires="x14">
            <control shapeId="77843" r:id="rId22" name="Option Button 19">
              <controlPr defaultSize="0" autoFill="0" autoLine="0" autoPict="0">
                <anchor moveWithCells="1">
                  <from>
                    <xdr:col>20</xdr:col>
                    <xdr:colOff>68580</xdr:colOff>
                    <xdr:row>63</xdr:row>
                    <xdr:rowOff>0</xdr:rowOff>
                  </from>
                  <to>
                    <xdr:col>24</xdr:col>
                    <xdr:colOff>60960</xdr:colOff>
                    <xdr:row>64</xdr:row>
                    <xdr:rowOff>0</xdr:rowOff>
                  </to>
                </anchor>
              </controlPr>
            </control>
          </mc:Choice>
        </mc:AlternateContent>
        <mc:AlternateContent xmlns:mc="http://schemas.openxmlformats.org/markup-compatibility/2006">
          <mc:Choice Requires="x14">
            <control shapeId="77844" r:id="rId23" name="Option Button 20">
              <controlPr defaultSize="0" autoFill="0" autoLine="0" autoPict="0">
                <anchor moveWithCells="1">
                  <from>
                    <xdr:col>24</xdr:col>
                    <xdr:colOff>144780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77845" r:id="rId24" name="Option Button 21">
              <controlPr defaultSize="0" autoFill="0" autoLine="0" autoPict="0">
                <anchor moveWithCells="1">
                  <from>
                    <xdr:col>15</xdr:col>
                    <xdr:colOff>121920</xdr:colOff>
                    <xdr:row>64</xdr:row>
                    <xdr:rowOff>0</xdr:rowOff>
                  </from>
                  <to>
                    <xdr:col>19</xdr:col>
                    <xdr:colOff>30480</xdr:colOff>
                    <xdr:row>65</xdr:row>
                    <xdr:rowOff>0</xdr:rowOff>
                  </to>
                </anchor>
              </controlPr>
            </control>
          </mc:Choice>
        </mc:AlternateContent>
        <mc:AlternateContent xmlns:mc="http://schemas.openxmlformats.org/markup-compatibility/2006">
          <mc:Choice Requires="x14">
            <control shapeId="77846" r:id="rId25" name="Option Button 22">
              <controlPr defaultSize="0" autoFill="0" autoLine="0" autoPict="0">
                <anchor moveWithCells="1">
                  <from>
                    <xdr:col>20</xdr:col>
                    <xdr:colOff>68580</xdr:colOff>
                    <xdr:row>64</xdr:row>
                    <xdr:rowOff>0</xdr:rowOff>
                  </from>
                  <to>
                    <xdr:col>25</xdr:col>
                    <xdr:colOff>121920</xdr:colOff>
                    <xdr:row>65</xdr:row>
                    <xdr:rowOff>0</xdr:rowOff>
                  </to>
                </anchor>
              </controlPr>
            </control>
          </mc:Choice>
        </mc:AlternateContent>
        <mc:AlternateContent xmlns:mc="http://schemas.openxmlformats.org/markup-compatibility/2006">
          <mc:Choice Requires="x14">
            <control shapeId="77847" r:id="rId26" name="Option Button 23">
              <controlPr defaultSize="0" autoFill="0" autoLine="0" autoPict="0">
                <anchor moveWithCells="1">
                  <from>
                    <xdr:col>24</xdr:col>
                    <xdr:colOff>144780</xdr:colOff>
                    <xdr:row>64</xdr:row>
                    <xdr:rowOff>0</xdr:rowOff>
                  </from>
                  <to>
                    <xdr:col>30</xdr:col>
                    <xdr:colOff>160020</xdr:colOff>
                    <xdr:row>65</xdr:row>
                    <xdr:rowOff>0</xdr:rowOff>
                  </to>
                </anchor>
              </controlPr>
            </control>
          </mc:Choice>
        </mc:AlternateContent>
        <mc:AlternateContent xmlns:mc="http://schemas.openxmlformats.org/markup-compatibility/2006">
          <mc:Choice Requires="x14">
            <control shapeId="77848" r:id="rId27" name="Option Button 24">
              <controlPr defaultSize="0" autoFill="0" autoLine="0" autoPict="0">
                <anchor moveWithCells="1">
                  <from>
                    <xdr:col>15</xdr:col>
                    <xdr:colOff>121920</xdr:colOff>
                    <xdr:row>65</xdr:row>
                    <xdr:rowOff>22860</xdr:rowOff>
                  </from>
                  <to>
                    <xdr:col>19</xdr:col>
                    <xdr:colOff>99060</xdr:colOff>
                    <xdr:row>66</xdr:row>
                    <xdr:rowOff>0</xdr:rowOff>
                  </to>
                </anchor>
              </controlPr>
            </control>
          </mc:Choice>
        </mc:AlternateContent>
        <mc:AlternateContent xmlns:mc="http://schemas.openxmlformats.org/markup-compatibility/2006">
          <mc:Choice Requires="x14">
            <control shapeId="77849" r:id="rId28" name="Option Button 25">
              <controlPr defaultSize="0" autoFill="0" autoLine="0" autoPict="0">
                <anchor moveWithCells="1">
                  <from>
                    <xdr:col>20</xdr:col>
                    <xdr:colOff>68580</xdr:colOff>
                    <xdr:row>65</xdr:row>
                    <xdr:rowOff>0</xdr:rowOff>
                  </from>
                  <to>
                    <xdr:col>23</xdr:col>
                    <xdr:colOff>152400</xdr:colOff>
                    <xdr:row>65</xdr:row>
                    <xdr:rowOff>213360</xdr:rowOff>
                  </to>
                </anchor>
              </controlPr>
            </control>
          </mc:Choice>
        </mc:AlternateContent>
        <mc:AlternateContent xmlns:mc="http://schemas.openxmlformats.org/markup-compatibility/2006">
          <mc:Choice Requires="x14">
            <control shapeId="77850" r:id="rId29" name="Option Button 26">
              <controlPr defaultSize="0" autoFill="0" autoLine="0" autoPict="0">
                <anchor moveWithCells="1">
                  <from>
                    <xdr:col>24</xdr:col>
                    <xdr:colOff>144780</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77851"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77852" r:id="rId31" name="Option Button 28">
              <controlPr defaultSize="0" autoFill="0" autoLine="0" autoPict="0">
                <anchor moveWithCells="1">
                  <from>
                    <xdr:col>15</xdr:col>
                    <xdr:colOff>121920</xdr:colOff>
                    <xdr:row>66</xdr:row>
                    <xdr:rowOff>0</xdr:rowOff>
                  </from>
                  <to>
                    <xdr:col>19</xdr:col>
                    <xdr:colOff>30480</xdr:colOff>
                    <xdr:row>67</xdr:row>
                    <xdr:rowOff>0</xdr:rowOff>
                  </to>
                </anchor>
              </controlPr>
            </control>
          </mc:Choice>
        </mc:AlternateContent>
        <mc:AlternateContent xmlns:mc="http://schemas.openxmlformats.org/markup-compatibility/2006">
          <mc:Choice Requires="x14">
            <control shapeId="77853" r:id="rId32" name="Option Button 29">
              <controlPr defaultSize="0" autoFill="0" autoLine="0" autoPict="0">
                <anchor moveWithCells="1">
                  <from>
                    <xdr:col>20</xdr:col>
                    <xdr:colOff>68580</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77854" r:id="rId33" name="Option Button 30">
              <controlPr defaultSize="0" autoFill="0" autoLine="0" autoPict="0">
                <anchor moveWithCells="1">
                  <from>
                    <xdr:col>24</xdr:col>
                    <xdr:colOff>144780</xdr:colOff>
                    <xdr:row>66</xdr:row>
                    <xdr:rowOff>0</xdr:rowOff>
                  </from>
                  <to>
                    <xdr:col>30</xdr:col>
                    <xdr:colOff>137160</xdr:colOff>
                    <xdr:row>67</xdr:row>
                    <xdr:rowOff>0</xdr:rowOff>
                  </to>
                </anchor>
              </controlPr>
            </control>
          </mc:Choice>
        </mc:AlternateContent>
        <mc:AlternateContent xmlns:mc="http://schemas.openxmlformats.org/markup-compatibility/2006">
          <mc:Choice Requires="x14">
            <control shapeId="77857" r:id="rId34" name="Option Button 33">
              <controlPr defaultSize="0" autoFill="0" autoLine="0" autoPict="0">
                <anchor moveWithCells="1">
                  <from>
                    <xdr:col>31</xdr:col>
                    <xdr:colOff>45720</xdr:colOff>
                    <xdr:row>62</xdr:row>
                    <xdr:rowOff>7620</xdr:rowOff>
                  </from>
                  <to>
                    <xdr:col>35</xdr:col>
                    <xdr:colOff>144780</xdr:colOff>
                    <xdr:row>62</xdr:row>
                    <xdr:rowOff>220980</xdr:rowOff>
                  </to>
                </anchor>
              </controlPr>
            </control>
          </mc:Choice>
        </mc:AlternateContent>
        <mc:AlternateContent xmlns:mc="http://schemas.openxmlformats.org/markup-compatibility/2006">
          <mc:Choice Requires="x14">
            <control shapeId="77858" r:id="rId35" name="Option Button 34">
              <controlPr defaultSize="0" autoFill="0" autoLine="0" autoPict="0">
                <anchor moveWithCells="1">
                  <from>
                    <xdr:col>31</xdr:col>
                    <xdr:colOff>45720</xdr:colOff>
                    <xdr:row>63</xdr:row>
                    <xdr:rowOff>7620</xdr:rowOff>
                  </from>
                  <to>
                    <xdr:col>35</xdr:col>
                    <xdr:colOff>0</xdr:colOff>
                    <xdr:row>63</xdr:row>
                    <xdr:rowOff>220980</xdr:rowOff>
                  </to>
                </anchor>
              </controlPr>
            </control>
          </mc:Choice>
        </mc:AlternateContent>
        <mc:AlternateContent xmlns:mc="http://schemas.openxmlformats.org/markup-compatibility/2006">
          <mc:Choice Requires="x14">
            <control shapeId="77859" r:id="rId36" name="Option Button 35">
              <controlPr defaultSize="0" autoFill="0" autoLine="0" autoPict="0">
                <anchor moveWithCells="1">
                  <from>
                    <xdr:col>31</xdr:col>
                    <xdr:colOff>45720</xdr:colOff>
                    <xdr:row>64</xdr:row>
                    <xdr:rowOff>7620</xdr:rowOff>
                  </from>
                  <to>
                    <xdr:col>35</xdr:col>
                    <xdr:colOff>106680</xdr:colOff>
                    <xdr:row>64</xdr:row>
                    <xdr:rowOff>220980</xdr:rowOff>
                  </to>
                </anchor>
              </controlPr>
            </control>
          </mc:Choice>
        </mc:AlternateContent>
        <mc:AlternateContent xmlns:mc="http://schemas.openxmlformats.org/markup-compatibility/2006">
          <mc:Choice Requires="x14">
            <control shapeId="77860" r:id="rId37" name="Option Button 36">
              <controlPr defaultSize="0" autoFill="0" autoLine="0" autoPict="0">
                <anchor moveWithCells="1">
                  <from>
                    <xdr:col>31</xdr:col>
                    <xdr:colOff>45720</xdr:colOff>
                    <xdr:row>65</xdr:row>
                    <xdr:rowOff>22860</xdr:rowOff>
                  </from>
                  <to>
                    <xdr:col>35</xdr:col>
                    <xdr:colOff>7620</xdr:colOff>
                    <xdr:row>66</xdr:row>
                    <xdr:rowOff>0</xdr:rowOff>
                  </to>
                </anchor>
              </controlPr>
            </control>
          </mc:Choice>
        </mc:AlternateContent>
        <mc:AlternateContent xmlns:mc="http://schemas.openxmlformats.org/markup-compatibility/2006">
          <mc:Choice Requires="x14">
            <control shapeId="77861" r:id="rId38" name="Option Button 37">
              <controlPr defaultSize="0" autoFill="0" autoLine="0" autoPict="0">
                <anchor moveWithCells="1">
                  <from>
                    <xdr:col>31</xdr:col>
                    <xdr:colOff>60960</xdr:colOff>
                    <xdr:row>66</xdr:row>
                    <xdr:rowOff>7620</xdr:rowOff>
                  </from>
                  <to>
                    <xdr:col>35</xdr:col>
                    <xdr:colOff>7620</xdr:colOff>
                    <xdr:row>66</xdr:row>
                    <xdr:rowOff>220980</xdr:rowOff>
                  </to>
                </anchor>
              </controlPr>
            </control>
          </mc:Choice>
        </mc:AlternateContent>
        <mc:AlternateContent xmlns:mc="http://schemas.openxmlformats.org/markup-compatibility/2006">
          <mc:Choice Requires="x14">
            <control shapeId="77864" r:id="rId39" name="Check Box 40">
              <controlPr defaultSize="0" autoFill="0" autoLine="0" autoPict="0">
                <anchor moveWithCells="1">
                  <from>
                    <xdr:col>14</xdr:col>
                    <xdr:colOff>53340</xdr:colOff>
                    <xdr:row>7</xdr:row>
                    <xdr:rowOff>7620</xdr:rowOff>
                  </from>
                  <to>
                    <xdr:col>18</xdr:col>
                    <xdr:colOff>68580</xdr:colOff>
                    <xdr:row>8</xdr:row>
                    <xdr:rowOff>15240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E9EFC-A040-4268-8413-54BA61E6473F}">
  <sheetPr codeName="Sheet30"/>
  <dimension ref="A1:AJ31"/>
  <sheetViews>
    <sheetView showGridLines="0" showRowColHeaders="0" zoomScaleNormal="100" zoomScaleSheetLayoutView="115" workbookViewId="0">
      <selection activeCell="B1" sqref="B1"/>
    </sheetView>
  </sheetViews>
  <sheetFormatPr defaultColWidth="2.44140625" defaultRowHeight="15" customHeight="1"/>
  <cols>
    <col min="1" max="16384" width="2.44140625" style="523"/>
  </cols>
  <sheetData>
    <row r="1" spans="1:36" ht="13.5" customHeight="1">
      <c r="A1" s="521" t="s">
        <v>1091</v>
      </c>
      <c r="B1" s="522"/>
      <c r="C1" s="522"/>
      <c r="D1" s="522"/>
      <c r="E1" s="522"/>
      <c r="F1" s="522"/>
      <c r="G1" s="522"/>
      <c r="H1" s="522"/>
      <c r="I1" s="522"/>
      <c r="J1" s="522"/>
      <c r="K1" s="522"/>
      <c r="L1" s="522"/>
      <c r="M1" s="522"/>
      <c r="N1" s="522"/>
      <c r="O1" s="522"/>
      <c r="P1" s="522"/>
      <c r="Q1" s="522"/>
      <c r="R1" s="522"/>
      <c r="S1" s="522"/>
      <c r="T1" s="522"/>
      <c r="U1" s="522"/>
      <c r="V1" s="522"/>
      <c r="W1" s="522"/>
      <c r="X1" s="522"/>
      <c r="Y1" s="522"/>
      <c r="Z1" s="522"/>
      <c r="AA1" s="522"/>
      <c r="AB1" s="522"/>
      <c r="AC1" s="522"/>
      <c r="AD1" s="522"/>
      <c r="AE1" s="522"/>
      <c r="AF1" s="522"/>
      <c r="AG1" s="522"/>
      <c r="AH1" s="522"/>
      <c r="AI1" s="522"/>
      <c r="AJ1" s="522"/>
    </row>
    <row r="2" spans="1:36" ht="13.5" customHeight="1" thickBot="1">
      <c r="A2" s="522"/>
      <c r="B2" s="522"/>
      <c r="C2" s="522"/>
      <c r="D2" s="534"/>
      <c r="E2" s="522"/>
      <c r="F2" s="522"/>
      <c r="G2" s="522"/>
      <c r="H2" s="522"/>
      <c r="I2" s="522"/>
      <c r="J2" s="522"/>
      <c r="K2" s="522"/>
      <c r="L2" s="522"/>
      <c r="M2" s="522"/>
      <c r="N2" s="522"/>
      <c r="O2" s="522"/>
      <c r="P2" s="522"/>
      <c r="Q2" s="522"/>
      <c r="R2" s="522"/>
      <c r="S2" s="522"/>
      <c r="T2" s="522"/>
      <c r="U2" s="522"/>
      <c r="V2" s="522"/>
      <c r="W2" s="522"/>
      <c r="X2" s="522"/>
      <c r="Y2" s="522"/>
      <c r="Z2" s="522"/>
      <c r="AA2" s="1108"/>
      <c r="AB2" s="1108"/>
      <c r="AC2" s="1108"/>
      <c r="AD2" s="1108"/>
      <c r="AE2" s="1109" t="s">
        <v>614</v>
      </c>
      <c r="AF2" s="1109"/>
      <c r="AG2" s="1109"/>
      <c r="AH2" s="1109"/>
      <c r="AI2" s="1109"/>
      <c r="AJ2" s="1109"/>
    </row>
    <row r="3" spans="1:36" ht="13.5" hidden="1" customHeight="1" thickBot="1">
      <c r="A3" s="522"/>
      <c r="B3" s="522"/>
      <c r="C3" s="522"/>
      <c r="D3" s="525"/>
      <c r="E3" s="522"/>
      <c r="F3" s="522"/>
      <c r="G3" s="522"/>
      <c r="H3" s="522"/>
      <c r="I3" s="522"/>
      <c r="J3" s="522"/>
      <c r="K3" s="522"/>
      <c r="L3" s="522"/>
      <c r="M3" s="522"/>
      <c r="N3" s="522"/>
      <c r="O3" s="522"/>
      <c r="P3" s="522"/>
      <c r="Q3" s="522"/>
      <c r="R3" s="522"/>
      <c r="S3" s="522"/>
      <c r="T3" s="522"/>
      <c r="U3" s="522"/>
      <c r="V3" s="522"/>
      <c r="W3" s="522"/>
      <c r="X3" s="522"/>
      <c r="Y3" s="522"/>
      <c r="Z3" s="522"/>
      <c r="AA3" s="522"/>
      <c r="AB3" s="522"/>
      <c r="AC3" s="522"/>
      <c r="AD3" s="522"/>
      <c r="AE3" s="545"/>
      <c r="AF3" s="545"/>
      <c r="AG3" s="545"/>
      <c r="AH3" s="545"/>
      <c r="AI3" s="546"/>
      <c r="AJ3" s="546"/>
    </row>
    <row r="4" spans="1:36" ht="18" customHeight="1">
      <c r="A4" s="1158" t="s">
        <v>1064</v>
      </c>
      <c r="B4" s="1048"/>
      <c r="C4" s="1048"/>
      <c r="D4" s="1048"/>
      <c r="E4" s="1048"/>
      <c r="F4" s="1048"/>
      <c r="G4" s="1048"/>
      <c r="H4" s="1048"/>
      <c r="I4" s="1048"/>
      <c r="J4" s="1048"/>
      <c r="K4" s="1048"/>
      <c r="L4" s="1048"/>
      <c r="M4" s="1048"/>
      <c r="N4" s="1048"/>
      <c r="O4" s="1048"/>
      <c r="P4" s="1048"/>
      <c r="Q4" s="1048"/>
      <c r="R4" s="1048"/>
      <c r="S4" s="1048"/>
      <c r="T4" s="1048"/>
      <c r="U4" s="1048"/>
      <c r="V4" s="1048"/>
      <c r="W4" s="1048"/>
      <c r="X4" s="1048"/>
      <c r="Y4" s="1048"/>
      <c r="Z4" s="1048"/>
      <c r="AA4" s="1048"/>
      <c r="AB4" s="1048"/>
      <c r="AC4" s="1048"/>
      <c r="AD4" s="1048"/>
      <c r="AE4" s="1048"/>
      <c r="AF4" s="1048"/>
      <c r="AG4" s="1048"/>
      <c r="AH4" s="1048"/>
      <c r="AI4" s="1048"/>
      <c r="AJ4" s="1159"/>
    </row>
    <row r="5" spans="1:36" ht="13.5" customHeight="1">
      <c r="A5" s="1160" t="s">
        <v>1065</v>
      </c>
      <c r="B5" s="1161"/>
      <c r="C5" s="1161"/>
      <c r="D5" s="1161"/>
      <c r="E5" s="1161"/>
      <c r="F5" s="1161"/>
      <c r="G5" s="1161"/>
      <c r="H5" s="1162"/>
      <c r="I5" s="1163" t="s">
        <v>1066</v>
      </c>
      <c r="J5" s="1164"/>
      <c r="K5" s="1164"/>
      <c r="L5" s="1165"/>
      <c r="M5" s="1169" t="s">
        <v>1067</v>
      </c>
      <c r="N5" s="966"/>
      <c r="O5" s="966"/>
      <c r="P5" s="1113"/>
      <c r="Q5" s="1169" t="s">
        <v>1068</v>
      </c>
      <c r="R5" s="966"/>
      <c r="S5" s="966"/>
      <c r="T5" s="966"/>
      <c r="U5" s="1142" t="s">
        <v>1069</v>
      </c>
      <c r="V5" s="1103"/>
      <c r="W5" s="1103"/>
      <c r="X5" s="1103"/>
      <c r="Y5" s="1103"/>
      <c r="Z5" s="1103"/>
      <c r="AA5" s="1103"/>
      <c r="AB5" s="1103"/>
      <c r="AC5" s="1103"/>
      <c r="AD5" s="1103"/>
      <c r="AE5" s="1103"/>
      <c r="AF5" s="1103"/>
      <c r="AG5" s="1169" t="s">
        <v>1070</v>
      </c>
      <c r="AH5" s="966"/>
      <c r="AI5" s="966"/>
      <c r="AJ5" s="1170"/>
    </row>
    <row r="6" spans="1:36" ht="13.5" customHeight="1">
      <c r="A6" s="1139"/>
      <c r="B6" s="1140"/>
      <c r="C6" s="1140"/>
      <c r="D6" s="1140"/>
      <c r="E6" s="1140"/>
      <c r="F6" s="1140"/>
      <c r="G6" s="1140"/>
      <c r="H6" s="1141"/>
      <c r="I6" s="1166"/>
      <c r="J6" s="1167"/>
      <c r="K6" s="1167"/>
      <c r="L6" s="1168"/>
      <c r="M6" s="1157"/>
      <c r="N6" s="1105"/>
      <c r="O6" s="1105"/>
      <c r="P6" s="1114"/>
      <c r="Q6" s="1157"/>
      <c r="R6" s="1105"/>
      <c r="S6" s="1105"/>
      <c r="T6" s="1105"/>
      <c r="U6" s="1127" t="s">
        <v>144</v>
      </c>
      <c r="V6" s="1127"/>
      <c r="W6" s="1127"/>
      <c r="X6" s="1127"/>
      <c r="Y6" s="1172" t="s">
        <v>1071</v>
      </c>
      <c r="Z6" s="1173"/>
      <c r="AA6" s="1173"/>
      <c r="AB6" s="1174"/>
      <c r="AC6" s="952" t="s">
        <v>1072</v>
      </c>
      <c r="AD6" s="953"/>
      <c r="AE6" s="953"/>
      <c r="AF6" s="953"/>
      <c r="AG6" s="1157"/>
      <c r="AH6" s="1105"/>
      <c r="AI6" s="1105"/>
      <c r="AJ6" s="1171"/>
    </row>
    <row r="7" spans="1:36" ht="13.5" customHeight="1">
      <c r="A7" s="1139"/>
      <c r="B7" s="1140"/>
      <c r="C7" s="1140"/>
      <c r="D7" s="1140"/>
      <c r="E7" s="1140"/>
      <c r="F7" s="1140"/>
      <c r="G7" s="1140"/>
      <c r="H7" s="1141"/>
      <c r="I7" s="1127" t="s">
        <v>761</v>
      </c>
      <c r="J7" s="1127"/>
      <c r="K7" s="1127" t="s">
        <v>1073</v>
      </c>
      <c r="L7" s="1127"/>
      <c r="M7" s="1127" t="s">
        <v>761</v>
      </c>
      <c r="N7" s="1127"/>
      <c r="O7" s="1127" t="s">
        <v>1073</v>
      </c>
      <c r="P7" s="1127"/>
      <c r="Q7" s="1127" t="s">
        <v>761</v>
      </c>
      <c r="R7" s="1127"/>
      <c r="S7" s="1127" t="s">
        <v>1073</v>
      </c>
      <c r="T7" s="1127"/>
      <c r="U7" s="1127" t="s">
        <v>761</v>
      </c>
      <c r="V7" s="1127"/>
      <c r="W7" s="1127" t="s">
        <v>1073</v>
      </c>
      <c r="X7" s="1127"/>
      <c r="Y7" s="1127" t="s">
        <v>761</v>
      </c>
      <c r="Z7" s="1127"/>
      <c r="AA7" s="1127" t="s">
        <v>1073</v>
      </c>
      <c r="AB7" s="1127"/>
      <c r="AC7" s="1127" t="s">
        <v>761</v>
      </c>
      <c r="AD7" s="1127"/>
      <c r="AE7" s="1127" t="s">
        <v>1073</v>
      </c>
      <c r="AF7" s="952"/>
      <c r="AG7" s="1127" t="s">
        <v>761</v>
      </c>
      <c r="AH7" s="1127"/>
      <c r="AI7" s="1127" t="s">
        <v>1073</v>
      </c>
      <c r="AJ7" s="1128"/>
    </row>
    <row r="8" spans="1:36" ht="13.5" customHeight="1">
      <c r="A8" s="1129" t="s">
        <v>144</v>
      </c>
      <c r="B8" s="1130"/>
      <c r="C8" s="1127" t="s">
        <v>1074</v>
      </c>
      <c r="D8" s="1127"/>
      <c r="E8" s="1127"/>
      <c r="F8" s="1127" t="s">
        <v>707</v>
      </c>
      <c r="G8" s="1127"/>
      <c r="H8" s="1127"/>
      <c r="I8" s="1125"/>
      <c r="J8" s="1125"/>
      <c r="K8" s="1125"/>
      <c r="L8" s="1125"/>
      <c r="M8" s="1125"/>
      <c r="N8" s="1125"/>
      <c r="O8" s="1125"/>
      <c r="P8" s="1125"/>
      <c r="Q8" s="1125"/>
      <c r="R8" s="1125"/>
      <c r="S8" s="1125"/>
      <c r="T8" s="1125"/>
      <c r="U8" s="1125"/>
      <c r="V8" s="1125"/>
      <c r="W8" s="1125"/>
      <c r="X8" s="1125"/>
      <c r="Y8" s="1125"/>
      <c r="Z8" s="1125"/>
      <c r="AA8" s="1125"/>
      <c r="AB8" s="1125"/>
      <c r="AC8" s="1125"/>
      <c r="AD8" s="1125"/>
      <c r="AE8" s="1125"/>
      <c r="AF8" s="1125"/>
      <c r="AG8" s="1125"/>
      <c r="AH8" s="1125"/>
      <c r="AI8" s="1125"/>
      <c r="AJ8" s="1126"/>
    </row>
    <row r="9" spans="1:36" ht="13.5" customHeight="1">
      <c r="A9" s="1131"/>
      <c r="B9" s="1132"/>
      <c r="C9" s="1127"/>
      <c r="D9" s="1127"/>
      <c r="E9" s="1127"/>
      <c r="F9" s="1127" t="s">
        <v>708</v>
      </c>
      <c r="G9" s="1127"/>
      <c r="H9" s="1127"/>
      <c r="I9" s="1125"/>
      <c r="J9" s="1125"/>
      <c r="K9" s="1125"/>
      <c r="L9" s="1125"/>
      <c r="M9" s="1125"/>
      <c r="N9" s="1125"/>
      <c r="O9" s="1125"/>
      <c r="P9" s="1125"/>
      <c r="Q9" s="1125"/>
      <c r="R9" s="1125"/>
      <c r="S9" s="1125"/>
      <c r="T9" s="1125"/>
      <c r="U9" s="1125"/>
      <c r="V9" s="1125"/>
      <c r="W9" s="1125"/>
      <c r="X9" s="1125"/>
      <c r="Y9" s="1125"/>
      <c r="Z9" s="1125"/>
      <c r="AA9" s="1125"/>
      <c r="AB9" s="1125"/>
      <c r="AC9" s="1125"/>
      <c r="AD9" s="1125"/>
      <c r="AE9" s="1125"/>
      <c r="AF9" s="1125"/>
      <c r="AG9" s="1151"/>
      <c r="AH9" s="1150"/>
      <c r="AI9" s="1151"/>
      <c r="AJ9" s="1152"/>
    </row>
    <row r="10" spans="1:36" ht="13.5" customHeight="1">
      <c r="A10" s="1131"/>
      <c r="B10" s="1132"/>
      <c r="C10" s="1127" t="s">
        <v>1075</v>
      </c>
      <c r="D10" s="1127"/>
      <c r="E10" s="1127"/>
      <c r="F10" s="1127"/>
      <c r="G10" s="1127"/>
      <c r="H10" s="1127"/>
      <c r="I10" s="1125"/>
      <c r="J10" s="1125"/>
      <c r="K10" s="1125"/>
      <c r="L10" s="1125"/>
      <c r="M10" s="1125"/>
      <c r="N10" s="1125"/>
      <c r="O10" s="1125"/>
      <c r="P10" s="1125"/>
      <c r="Q10" s="1125"/>
      <c r="R10" s="1125"/>
      <c r="S10" s="1125"/>
      <c r="T10" s="1125"/>
      <c r="U10" s="1125"/>
      <c r="V10" s="1125"/>
      <c r="W10" s="1125"/>
      <c r="X10" s="1125"/>
      <c r="Y10" s="1125"/>
      <c r="Z10" s="1125"/>
      <c r="AA10" s="1125"/>
      <c r="AB10" s="1125"/>
      <c r="AC10" s="1125"/>
      <c r="AD10" s="1125"/>
      <c r="AE10" s="1125"/>
      <c r="AF10" s="1151"/>
      <c r="AG10" s="1125"/>
      <c r="AH10" s="1125"/>
      <c r="AI10" s="1125"/>
      <c r="AJ10" s="1126"/>
    </row>
    <row r="11" spans="1:36" ht="13.5" customHeight="1">
      <c r="A11" s="1153"/>
      <c r="B11" s="1154"/>
      <c r="C11" s="1147" t="s">
        <v>1076</v>
      </c>
      <c r="D11" s="1147"/>
      <c r="E11" s="1147"/>
      <c r="F11" s="1147"/>
      <c r="G11" s="1147"/>
      <c r="H11" s="1147"/>
      <c r="I11" s="1136"/>
      <c r="J11" s="1136"/>
      <c r="K11" s="1136"/>
      <c r="L11" s="1136"/>
      <c r="M11" s="1136"/>
      <c r="N11" s="1136"/>
      <c r="O11" s="1136"/>
      <c r="P11" s="1136"/>
      <c r="Q11" s="1136"/>
      <c r="R11" s="1136"/>
      <c r="S11" s="1136"/>
      <c r="T11" s="1136"/>
      <c r="U11" s="1136"/>
      <c r="V11" s="1136"/>
      <c r="W11" s="1136"/>
      <c r="X11" s="1136"/>
      <c r="Y11" s="1136"/>
      <c r="Z11" s="1136"/>
      <c r="AA11" s="1136"/>
      <c r="AB11" s="1136"/>
      <c r="AC11" s="1136"/>
      <c r="AD11" s="1136"/>
      <c r="AE11" s="1136"/>
      <c r="AF11" s="1137"/>
      <c r="AG11" s="1136"/>
      <c r="AH11" s="1136"/>
      <c r="AI11" s="1136"/>
      <c r="AJ11" s="1138"/>
    </row>
    <row r="12" spans="1:36" ht="13.5" customHeight="1">
      <c r="A12" s="1139" t="s">
        <v>1065</v>
      </c>
      <c r="B12" s="1140"/>
      <c r="C12" s="1140"/>
      <c r="D12" s="1140"/>
      <c r="E12" s="1140"/>
      <c r="F12" s="1140"/>
      <c r="G12" s="1140"/>
      <c r="H12" s="1141"/>
      <c r="I12" s="952" t="s">
        <v>1077</v>
      </c>
      <c r="J12" s="953"/>
      <c r="K12" s="953"/>
      <c r="L12" s="953"/>
      <c r="M12" s="953"/>
      <c r="N12" s="953"/>
      <c r="O12" s="953"/>
      <c r="P12" s="953"/>
      <c r="Q12" s="953"/>
      <c r="R12" s="953"/>
      <c r="S12" s="953"/>
      <c r="T12" s="953"/>
      <c r="U12" s="953"/>
      <c r="V12" s="953"/>
      <c r="W12" s="953"/>
      <c r="X12" s="1106"/>
      <c r="Y12" s="952" t="s">
        <v>1078</v>
      </c>
      <c r="Z12" s="953"/>
      <c r="AA12" s="953"/>
      <c r="AB12" s="953"/>
      <c r="AC12" s="953"/>
      <c r="AD12" s="953"/>
      <c r="AE12" s="953"/>
      <c r="AF12" s="953"/>
      <c r="AG12" s="953"/>
      <c r="AH12" s="953"/>
      <c r="AI12" s="953"/>
      <c r="AJ12" s="964"/>
    </row>
    <row r="13" spans="1:36" ht="13.5" customHeight="1">
      <c r="A13" s="1139"/>
      <c r="B13" s="1140"/>
      <c r="C13" s="1140"/>
      <c r="D13" s="1140"/>
      <c r="E13" s="1140"/>
      <c r="F13" s="1140"/>
      <c r="G13" s="1140"/>
      <c r="H13" s="1141"/>
      <c r="I13" s="952" t="s">
        <v>144</v>
      </c>
      <c r="J13" s="953"/>
      <c r="K13" s="953"/>
      <c r="L13" s="1106"/>
      <c r="M13" s="952" t="s">
        <v>1079</v>
      </c>
      <c r="N13" s="953"/>
      <c r="O13" s="953"/>
      <c r="P13" s="1106"/>
      <c r="Q13" s="952" t="s">
        <v>1080</v>
      </c>
      <c r="R13" s="953"/>
      <c r="S13" s="953"/>
      <c r="T13" s="1106"/>
      <c r="U13" s="1127" t="s">
        <v>1081</v>
      </c>
      <c r="V13" s="1127"/>
      <c r="W13" s="1127"/>
      <c r="X13" s="1127"/>
      <c r="Y13" s="1155" t="s">
        <v>144</v>
      </c>
      <c r="Z13" s="1155"/>
      <c r="AA13" s="1155"/>
      <c r="AB13" s="1156"/>
      <c r="AC13" s="1157" t="s">
        <v>1082</v>
      </c>
      <c r="AD13" s="1105"/>
      <c r="AE13" s="1105"/>
      <c r="AF13" s="1105"/>
      <c r="AG13" s="952" t="s">
        <v>1083</v>
      </c>
      <c r="AH13" s="953"/>
      <c r="AI13" s="953"/>
      <c r="AJ13" s="964"/>
    </row>
    <row r="14" spans="1:36" ht="13.5" customHeight="1">
      <c r="A14" s="1139"/>
      <c r="B14" s="1140"/>
      <c r="C14" s="1140"/>
      <c r="D14" s="1140"/>
      <c r="E14" s="1140"/>
      <c r="F14" s="1140"/>
      <c r="G14" s="1140"/>
      <c r="H14" s="1141"/>
      <c r="I14" s="1127" t="s">
        <v>761</v>
      </c>
      <c r="J14" s="1127"/>
      <c r="K14" s="1127" t="s">
        <v>1073</v>
      </c>
      <c r="L14" s="1127"/>
      <c r="M14" s="1127" t="s">
        <v>761</v>
      </c>
      <c r="N14" s="1127"/>
      <c r="O14" s="1127" t="s">
        <v>1073</v>
      </c>
      <c r="P14" s="1127"/>
      <c r="Q14" s="1127" t="s">
        <v>761</v>
      </c>
      <c r="R14" s="1127"/>
      <c r="S14" s="1127" t="s">
        <v>1073</v>
      </c>
      <c r="T14" s="1127"/>
      <c r="U14" s="1127" t="s">
        <v>761</v>
      </c>
      <c r="V14" s="1127"/>
      <c r="W14" s="1127" t="s">
        <v>1073</v>
      </c>
      <c r="X14" s="1127"/>
      <c r="Y14" s="1106" t="s">
        <v>761</v>
      </c>
      <c r="Z14" s="1127"/>
      <c r="AA14" s="1127" t="s">
        <v>1073</v>
      </c>
      <c r="AB14" s="1127"/>
      <c r="AC14" s="1127" t="s">
        <v>761</v>
      </c>
      <c r="AD14" s="1127"/>
      <c r="AE14" s="1127" t="s">
        <v>1073</v>
      </c>
      <c r="AF14" s="952"/>
      <c r="AG14" s="1127" t="s">
        <v>761</v>
      </c>
      <c r="AH14" s="1127"/>
      <c r="AI14" s="1127" t="s">
        <v>1073</v>
      </c>
      <c r="AJ14" s="1128"/>
    </row>
    <row r="15" spans="1:36" ht="13.5" customHeight="1">
      <c r="A15" s="1129" t="s">
        <v>144</v>
      </c>
      <c r="B15" s="1130"/>
      <c r="C15" s="1127" t="s">
        <v>1074</v>
      </c>
      <c r="D15" s="1127"/>
      <c r="E15" s="1127"/>
      <c r="F15" s="1127" t="s">
        <v>707</v>
      </c>
      <c r="G15" s="1127"/>
      <c r="H15" s="1127"/>
      <c r="I15" s="1125"/>
      <c r="J15" s="1125"/>
      <c r="K15" s="1125"/>
      <c r="L15" s="1125"/>
      <c r="M15" s="1125"/>
      <c r="N15" s="1125"/>
      <c r="O15" s="1125"/>
      <c r="P15" s="1125"/>
      <c r="Q15" s="1125"/>
      <c r="R15" s="1125"/>
      <c r="S15" s="1125"/>
      <c r="T15" s="1125"/>
      <c r="U15" s="1125"/>
      <c r="V15" s="1125"/>
      <c r="W15" s="1125"/>
      <c r="X15" s="1125"/>
      <c r="Y15" s="1125"/>
      <c r="Z15" s="1125"/>
      <c r="AA15" s="1125"/>
      <c r="AB15" s="1125"/>
      <c r="AC15" s="1125"/>
      <c r="AD15" s="1125"/>
      <c r="AE15" s="1125"/>
      <c r="AF15" s="1125"/>
      <c r="AG15" s="1125"/>
      <c r="AH15" s="1125"/>
      <c r="AI15" s="1125"/>
      <c r="AJ15" s="1126"/>
    </row>
    <row r="16" spans="1:36" ht="13.5" customHeight="1">
      <c r="A16" s="1131"/>
      <c r="B16" s="1132"/>
      <c r="C16" s="1127"/>
      <c r="D16" s="1127"/>
      <c r="E16" s="1127"/>
      <c r="F16" s="1127" t="s">
        <v>708</v>
      </c>
      <c r="G16" s="1127"/>
      <c r="H16" s="1127"/>
      <c r="I16" s="1125"/>
      <c r="J16" s="1125"/>
      <c r="K16" s="1125"/>
      <c r="L16" s="1125"/>
      <c r="M16" s="1125"/>
      <c r="N16" s="1125"/>
      <c r="O16" s="1125"/>
      <c r="P16" s="1125"/>
      <c r="Q16" s="1125"/>
      <c r="R16" s="1125"/>
      <c r="S16" s="1125"/>
      <c r="T16" s="1125"/>
      <c r="U16" s="1125"/>
      <c r="V16" s="1125"/>
      <c r="W16" s="1125"/>
      <c r="X16" s="1125"/>
      <c r="Y16" s="1125"/>
      <c r="Z16" s="1125"/>
      <c r="AA16" s="1125"/>
      <c r="AB16" s="1125"/>
      <c r="AC16" s="1125"/>
      <c r="AD16" s="1125"/>
      <c r="AE16" s="1125"/>
      <c r="AF16" s="1125"/>
      <c r="AG16" s="1151"/>
      <c r="AH16" s="1150"/>
      <c r="AI16" s="1151"/>
      <c r="AJ16" s="1152"/>
    </row>
    <row r="17" spans="1:36" ht="13.5" customHeight="1">
      <c r="A17" s="1131"/>
      <c r="B17" s="1132"/>
      <c r="C17" s="1127" t="s">
        <v>1075</v>
      </c>
      <c r="D17" s="1127"/>
      <c r="E17" s="1127"/>
      <c r="F17" s="1127"/>
      <c r="G17" s="1127"/>
      <c r="H17" s="1127"/>
      <c r="I17" s="1125"/>
      <c r="J17" s="1125"/>
      <c r="K17" s="1125"/>
      <c r="L17" s="1125"/>
      <c r="M17" s="1125"/>
      <c r="N17" s="1125"/>
      <c r="O17" s="1125"/>
      <c r="P17" s="1125"/>
      <c r="Q17" s="1125"/>
      <c r="R17" s="1125"/>
      <c r="S17" s="1125"/>
      <c r="T17" s="1125"/>
      <c r="U17" s="1125"/>
      <c r="V17" s="1125"/>
      <c r="W17" s="1125"/>
      <c r="X17" s="1125"/>
      <c r="Y17" s="1150"/>
      <c r="Z17" s="1125"/>
      <c r="AA17" s="1125"/>
      <c r="AB17" s="1125"/>
      <c r="AC17" s="1125"/>
      <c r="AD17" s="1125"/>
      <c r="AE17" s="1125"/>
      <c r="AF17" s="1151"/>
      <c r="AG17" s="1125"/>
      <c r="AH17" s="1125"/>
      <c r="AI17" s="1125"/>
      <c r="AJ17" s="1126"/>
    </row>
    <row r="18" spans="1:36" ht="13.5" customHeight="1">
      <c r="A18" s="1153"/>
      <c r="B18" s="1154"/>
      <c r="C18" s="1147" t="s">
        <v>1076</v>
      </c>
      <c r="D18" s="1147"/>
      <c r="E18" s="1147"/>
      <c r="F18" s="1147"/>
      <c r="G18" s="1147"/>
      <c r="H18" s="1147"/>
      <c r="I18" s="1136"/>
      <c r="J18" s="1136"/>
      <c r="K18" s="1136"/>
      <c r="L18" s="1136"/>
      <c r="M18" s="1136"/>
      <c r="N18" s="1136"/>
      <c r="O18" s="1136"/>
      <c r="P18" s="1136"/>
      <c r="Q18" s="1136"/>
      <c r="R18" s="1136"/>
      <c r="S18" s="1136"/>
      <c r="T18" s="1136"/>
      <c r="U18" s="1136"/>
      <c r="V18" s="1136"/>
      <c r="W18" s="1136"/>
      <c r="X18" s="1136"/>
      <c r="Y18" s="1148"/>
      <c r="Z18" s="1136"/>
      <c r="AA18" s="1136"/>
      <c r="AB18" s="1136"/>
      <c r="AC18" s="1136"/>
      <c r="AD18" s="1136"/>
      <c r="AE18" s="1136"/>
      <c r="AF18" s="1137"/>
      <c r="AG18" s="1136"/>
      <c r="AH18" s="1136"/>
      <c r="AI18" s="1136"/>
      <c r="AJ18" s="1138"/>
    </row>
    <row r="19" spans="1:36" ht="13.5" customHeight="1">
      <c r="A19" s="1139" t="s">
        <v>1065</v>
      </c>
      <c r="B19" s="1140"/>
      <c r="C19" s="1140"/>
      <c r="D19" s="1140"/>
      <c r="E19" s="1140"/>
      <c r="F19" s="1140"/>
      <c r="G19" s="1140"/>
      <c r="H19" s="1141"/>
      <c r="I19" s="1142" t="s">
        <v>1084</v>
      </c>
      <c r="J19" s="1103"/>
      <c r="K19" s="1103"/>
      <c r="L19" s="1103"/>
      <c r="M19" s="1103"/>
      <c r="N19" s="1103"/>
      <c r="O19" s="1103"/>
      <c r="P19" s="1103"/>
      <c r="Q19" s="1103"/>
      <c r="R19" s="1103"/>
      <c r="S19" s="1103"/>
      <c r="T19" s="1103"/>
      <c r="U19" s="1103"/>
      <c r="V19" s="1103"/>
      <c r="W19" s="1103"/>
      <c r="X19" s="1103"/>
      <c r="Y19" s="1103"/>
      <c r="Z19" s="1103"/>
      <c r="AA19" s="1103"/>
      <c r="AB19" s="1103"/>
      <c r="AC19" s="1103"/>
      <c r="AD19" s="1103"/>
      <c r="AE19" s="1103"/>
      <c r="AF19" s="1103"/>
      <c r="AG19" s="1103"/>
      <c r="AH19" s="1103"/>
      <c r="AI19" s="1103"/>
      <c r="AJ19" s="1143"/>
    </row>
    <row r="20" spans="1:36" ht="13.5" customHeight="1">
      <c r="A20" s="1139"/>
      <c r="B20" s="1140"/>
      <c r="C20" s="1140"/>
      <c r="D20" s="1140"/>
      <c r="E20" s="1140"/>
      <c r="F20" s="1140"/>
      <c r="G20" s="1140"/>
      <c r="H20" s="1141"/>
      <c r="I20" s="1144"/>
      <c r="J20" s="1145"/>
      <c r="K20" s="1145"/>
      <c r="L20" s="1146"/>
      <c r="M20" s="1145"/>
      <c r="N20" s="1145"/>
      <c r="O20" s="1145"/>
      <c r="P20" s="1146"/>
      <c r="Q20" s="1144"/>
      <c r="R20" s="1145"/>
      <c r="S20" s="1145"/>
      <c r="T20" s="1146"/>
      <c r="U20" s="1144"/>
      <c r="V20" s="1145"/>
      <c r="W20" s="1145"/>
      <c r="X20" s="1146"/>
      <c r="Y20" s="1144"/>
      <c r="Z20" s="1145"/>
      <c r="AA20" s="1145"/>
      <c r="AB20" s="1146"/>
      <c r="AC20" s="1144"/>
      <c r="AD20" s="1145"/>
      <c r="AE20" s="1145"/>
      <c r="AF20" s="1146"/>
      <c r="AG20" s="1144"/>
      <c r="AH20" s="1145"/>
      <c r="AI20" s="1145"/>
      <c r="AJ20" s="1149"/>
    </row>
    <row r="21" spans="1:36" ht="13.5" customHeight="1">
      <c r="A21" s="1139"/>
      <c r="B21" s="1140"/>
      <c r="C21" s="1140"/>
      <c r="D21" s="1140"/>
      <c r="E21" s="1140"/>
      <c r="F21" s="1140"/>
      <c r="G21" s="1140"/>
      <c r="H21" s="1141"/>
      <c r="I21" s="1127" t="s">
        <v>761</v>
      </c>
      <c r="J21" s="1127"/>
      <c r="K21" s="1127" t="s">
        <v>1073</v>
      </c>
      <c r="L21" s="1127"/>
      <c r="M21" s="1127" t="s">
        <v>761</v>
      </c>
      <c r="N21" s="1127"/>
      <c r="O21" s="1127" t="s">
        <v>1073</v>
      </c>
      <c r="P21" s="1127"/>
      <c r="Q21" s="1127" t="s">
        <v>761</v>
      </c>
      <c r="R21" s="1127"/>
      <c r="S21" s="1127" t="s">
        <v>1073</v>
      </c>
      <c r="T21" s="1127"/>
      <c r="U21" s="1127" t="s">
        <v>761</v>
      </c>
      <c r="V21" s="1127"/>
      <c r="W21" s="1127" t="s">
        <v>1073</v>
      </c>
      <c r="X21" s="1127"/>
      <c r="Y21" s="1127" t="s">
        <v>761</v>
      </c>
      <c r="Z21" s="1127"/>
      <c r="AA21" s="1127" t="s">
        <v>1073</v>
      </c>
      <c r="AB21" s="1127"/>
      <c r="AC21" s="1127" t="s">
        <v>761</v>
      </c>
      <c r="AD21" s="1127"/>
      <c r="AE21" s="1127" t="s">
        <v>1073</v>
      </c>
      <c r="AF21" s="1127"/>
      <c r="AG21" s="1127" t="s">
        <v>761</v>
      </c>
      <c r="AH21" s="1127"/>
      <c r="AI21" s="1127" t="s">
        <v>1073</v>
      </c>
      <c r="AJ21" s="1128"/>
    </row>
    <row r="22" spans="1:36" ht="13.5" customHeight="1">
      <c r="A22" s="1129" t="s">
        <v>144</v>
      </c>
      <c r="B22" s="1130"/>
      <c r="C22" s="1127" t="s">
        <v>1074</v>
      </c>
      <c r="D22" s="1127"/>
      <c r="E22" s="1127"/>
      <c r="F22" s="1127" t="s">
        <v>707</v>
      </c>
      <c r="G22" s="1127"/>
      <c r="H22" s="1127"/>
      <c r="I22" s="1125"/>
      <c r="J22" s="1125"/>
      <c r="K22" s="1125"/>
      <c r="L22" s="1125"/>
      <c r="M22" s="1125"/>
      <c r="N22" s="1125"/>
      <c r="O22" s="1125"/>
      <c r="P22" s="1125"/>
      <c r="Q22" s="1125"/>
      <c r="R22" s="1125"/>
      <c r="S22" s="1125"/>
      <c r="T22" s="1125"/>
      <c r="U22" s="1125"/>
      <c r="V22" s="1125"/>
      <c r="W22" s="1125"/>
      <c r="X22" s="1125"/>
      <c r="Y22" s="1125"/>
      <c r="Z22" s="1125"/>
      <c r="AA22" s="1125"/>
      <c r="AB22" s="1125"/>
      <c r="AC22" s="1125"/>
      <c r="AD22" s="1125"/>
      <c r="AE22" s="1125"/>
      <c r="AF22" s="1125"/>
      <c r="AG22" s="1125"/>
      <c r="AH22" s="1125"/>
      <c r="AI22" s="1125"/>
      <c r="AJ22" s="1126"/>
    </row>
    <row r="23" spans="1:36" ht="13.5" customHeight="1">
      <c r="A23" s="1131"/>
      <c r="B23" s="1132"/>
      <c r="C23" s="1127"/>
      <c r="D23" s="1127"/>
      <c r="E23" s="1127"/>
      <c r="F23" s="1127" t="s">
        <v>708</v>
      </c>
      <c r="G23" s="1127"/>
      <c r="H23" s="1127"/>
      <c r="I23" s="1125"/>
      <c r="J23" s="1125"/>
      <c r="K23" s="1125"/>
      <c r="L23" s="1125"/>
      <c r="M23" s="1125"/>
      <c r="N23" s="1125"/>
      <c r="O23" s="1125"/>
      <c r="P23" s="1125"/>
      <c r="Q23" s="1125"/>
      <c r="R23" s="1125"/>
      <c r="S23" s="1125"/>
      <c r="T23" s="1125"/>
      <c r="U23" s="1125"/>
      <c r="V23" s="1125"/>
      <c r="W23" s="1125"/>
      <c r="X23" s="1125"/>
      <c r="Y23" s="1125"/>
      <c r="Z23" s="1125"/>
      <c r="AA23" s="1125"/>
      <c r="AB23" s="1125"/>
      <c r="AC23" s="1125"/>
      <c r="AD23" s="1125"/>
      <c r="AE23" s="1125"/>
      <c r="AF23" s="1125"/>
      <c r="AG23" s="1125"/>
      <c r="AH23" s="1125"/>
      <c r="AI23" s="1125"/>
      <c r="AJ23" s="1126"/>
    </row>
    <row r="24" spans="1:36" ht="13.5" customHeight="1">
      <c r="A24" s="1131"/>
      <c r="B24" s="1132"/>
      <c r="C24" s="1127" t="s">
        <v>1075</v>
      </c>
      <c r="D24" s="1127"/>
      <c r="E24" s="1127"/>
      <c r="F24" s="1127"/>
      <c r="G24" s="1127"/>
      <c r="H24" s="1127"/>
      <c r="I24" s="1125"/>
      <c r="J24" s="1125"/>
      <c r="K24" s="1125"/>
      <c r="L24" s="1125"/>
      <c r="M24" s="1125"/>
      <c r="N24" s="1125"/>
      <c r="O24" s="1125"/>
      <c r="P24" s="1125"/>
      <c r="Q24" s="1125"/>
      <c r="R24" s="1125"/>
      <c r="S24" s="1125"/>
      <c r="T24" s="1125"/>
      <c r="U24" s="1125"/>
      <c r="V24" s="1125"/>
      <c r="W24" s="1125"/>
      <c r="X24" s="1125"/>
      <c r="Y24" s="1125"/>
      <c r="Z24" s="1125"/>
      <c r="AA24" s="1125"/>
      <c r="AB24" s="1125"/>
      <c r="AC24" s="1125"/>
      <c r="AD24" s="1125"/>
      <c r="AE24" s="1125"/>
      <c r="AF24" s="1125"/>
      <c r="AG24" s="1125"/>
      <c r="AH24" s="1125"/>
      <c r="AI24" s="1125"/>
      <c r="AJ24" s="1126"/>
    </row>
    <row r="25" spans="1:36" ht="13.5" customHeight="1" thickBot="1">
      <c r="A25" s="1133"/>
      <c r="B25" s="1134"/>
      <c r="C25" s="1135" t="s">
        <v>1076</v>
      </c>
      <c r="D25" s="1135"/>
      <c r="E25" s="1135"/>
      <c r="F25" s="1135"/>
      <c r="G25" s="1135"/>
      <c r="H25" s="1135"/>
      <c r="I25" s="1123"/>
      <c r="J25" s="1123"/>
      <c r="K25" s="1123"/>
      <c r="L25" s="1123"/>
      <c r="M25" s="1123"/>
      <c r="N25" s="1123"/>
      <c r="O25" s="1123"/>
      <c r="P25" s="1123"/>
      <c r="Q25" s="1123"/>
      <c r="R25" s="1123"/>
      <c r="S25" s="1123"/>
      <c r="T25" s="1123"/>
      <c r="U25" s="1123"/>
      <c r="V25" s="1123"/>
      <c r="W25" s="1123"/>
      <c r="X25" s="1123"/>
      <c r="Y25" s="1123"/>
      <c r="Z25" s="1123"/>
      <c r="AA25" s="1123"/>
      <c r="AB25" s="1123"/>
      <c r="AC25" s="1123"/>
      <c r="AD25" s="1123"/>
      <c r="AE25" s="1123"/>
      <c r="AF25" s="1123"/>
      <c r="AG25" s="1123"/>
      <c r="AH25" s="1123"/>
      <c r="AI25" s="1123"/>
      <c r="AJ25" s="1124"/>
    </row>
    <row r="26" spans="1:36" s="538" customFormat="1" ht="13.5" customHeight="1">
      <c r="A26" s="535" t="s">
        <v>1085</v>
      </c>
      <c r="B26" s="536"/>
      <c r="C26" s="536"/>
      <c r="D26" s="536"/>
      <c r="E26" s="536"/>
      <c r="F26" s="536"/>
      <c r="G26" s="536"/>
      <c r="H26" s="536"/>
      <c r="I26" s="536"/>
      <c r="J26" s="536"/>
      <c r="K26" s="536"/>
      <c r="L26" s="536"/>
      <c r="M26" s="536"/>
      <c r="N26" s="536"/>
      <c r="O26" s="536"/>
      <c r="P26" s="536"/>
      <c r="Q26" s="536"/>
      <c r="R26" s="536"/>
      <c r="S26" s="537"/>
      <c r="T26" s="537"/>
      <c r="U26" s="537"/>
      <c r="V26" s="537"/>
      <c r="W26" s="537"/>
      <c r="X26" s="537"/>
      <c r="Y26" s="537"/>
      <c r="Z26" s="537"/>
      <c r="AA26" s="537"/>
      <c r="AB26" s="537"/>
      <c r="AC26" s="537"/>
      <c r="AD26" s="537"/>
      <c r="AE26" s="537"/>
      <c r="AF26" s="537"/>
      <c r="AG26" s="537"/>
      <c r="AH26" s="537"/>
      <c r="AI26" s="537"/>
      <c r="AJ26" s="537"/>
    </row>
    <row r="27" spans="1:36" s="540" customFormat="1" ht="13.5" customHeight="1">
      <c r="A27" s="539" t="s">
        <v>1086</v>
      </c>
      <c r="B27" s="539"/>
      <c r="C27" s="539"/>
      <c r="D27" s="539"/>
      <c r="E27" s="539"/>
      <c r="F27" s="539"/>
      <c r="G27" s="539"/>
      <c r="H27" s="539"/>
      <c r="I27" s="539"/>
      <c r="J27" s="539"/>
      <c r="K27" s="539"/>
      <c r="L27" s="539"/>
      <c r="M27" s="539"/>
      <c r="N27" s="539"/>
      <c r="O27" s="539"/>
      <c r="P27" s="539"/>
      <c r="Q27" s="539"/>
      <c r="R27" s="539"/>
      <c r="S27" s="539"/>
      <c r="T27" s="539"/>
      <c r="U27" s="539"/>
      <c r="V27" s="539"/>
      <c r="W27" s="539"/>
      <c r="X27" s="539"/>
      <c r="Y27" s="539"/>
      <c r="Z27" s="539"/>
      <c r="AA27" s="539"/>
      <c r="AB27" s="539"/>
      <c r="AC27" s="539"/>
      <c r="AD27" s="539"/>
      <c r="AE27" s="539"/>
      <c r="AF27" s="539"/>
      <c r="AG27" s="539"/>
      <c r="AH27" s="539"/>
      <c r="AI27" s="539"/>
      <c r="AJ27" s="539"/>
    </row>
    <row r="28" spans="1:36" s="542" customFormat="1" ht="13.5" customHeight="1">
      <c r="A28" s="541" t="s">
        <v>1087</v>
      </c>
      <c r="B28" s="541"/>
      <c r="C28" s="541"/>
      <c r="D28" s="541"/>
      <c r="E28" s="541"/>
      <c r="F28" s="541"/>
      <c r="G28" s="541"/>
      <c r="H28" s="541"/>
      <c r="I28" s="541"/>
      <c r="J28" s="541"/>
      <c r="K28" s="541"/>
      <c r="L28" s="541"/>
      <c r="M28" s="541"/>
      <c r="N28" s="541"/>
      <c r="O28" s="541"/>
      <c r="P28" s="541"/>
      <c r="Q28" s="541"/>
      <c r="R28" s="541"/>
      <c r="S28" s="541"/>
      <c r="T28" s="541"/>
      <c r="U28" s="541"/>
      <c r="V28" s="541"/>
      <c r="W28" s="541"/>
      <c r="X28" s="541"/>
      <c r="Y28" s="541"/>
      <c r="Z28" s="541"/>
      <c r="AA28" s="541"/>
      <c r="AB28" s="541"/>
      <c r="AC28" s="541"/>
      <c r="AD28" s="541"/>
      <c r="AE28" s="541"/>
      <c r="AF28" s="541"/>
      <c r="AG28" s="541"/>
      <c r="AH28" s="541"/>
      <c r="AI28" s="541"/>
      <c r="AJ28" s="541"/>
    </row>
    <row r="29" spans="1:36" s="540" customFormat="1" ht="13.5" customHeight="1">
      <c r="A29" s="543" t="s">
        <v>1088</v>
      </c>
      <c r="B29" s="543"/>
      <c r="C29" s="543"/>
      <c r="D29" s="543"/>
      <c r="E29" s="543"/>
      <c r="F29" s="543"/>
      <c r="G29" s="543"/>
      <c r="H29" s="543"/>
      <c r="I29" s="543"/>
      <c r="J29" s="543"/>
      <c r="K29" s="543"/>
      <c r="L29" s="543"/>
      <c r="M29" s="543"/>
      <c r="N29" s="543"/>
      <c r="O29" s="543"/>
      <c r="P29" s="543"/>
      <c r="Q29" s="543"/>
      <c r="R29" s="539"/>
      <c r="S29" s="539"/>
      <c r="T29" s="539"/>
      <c r="U29" s="539"/>
      <c r="V29" s="539"/>
      <c r="W29" s="539"/>
      <c r="X29" s="539"/>
      <c r="Y29" s="539"/>
      <c r="Z29" s="539"/>
      <c r="AA29" s="539"/>
      <c r="AB29" s="539"/>
      <c r="AC29" s="539"/>
      <c r="AD29" s="539"/>
      <c r="AE29" s="539"/>
      <c r="AF29" s="539"/>
      <c r="AG29" s="539"/>
      <c r="AH29" s="539"/>
      <c r="AI29" s="539"/>
      <c r="AJ29" s="539"/>
    </row>
    <row r="30" spans="1:36" s="540" customFormat="1" ht="13.5" customHeight="1">
      <c r="A30" s="539"/>
      <c r="B30" s="539"/>
      <c r="C30" s="539"/>
      <c r="D30" s="539"/>
      <c r="E30" s="539"/>
      <c r="F30" s="539"/>
      <c r="G30" s="539"/>
      <c r="H30" s="539"/>
      <c r="I30" s="539"/>
      <c r="J30" s="539"/>
      <c r="K30" s="539"/>
      <c r="L30" s="539"/>
      <c r="M30" s="539"/>
      <c r="N30" s="539"/>
      <c r="O30" s="539"/>
      <c r="P30" s="539"/>
      <c r="Q30" s="539"/>
      <c r="R30" s="539"/>
      <c r="S30" s="539"/>
      <c r="T30" s="539"/>
      <c r="U30" s="539"/>
      <c r="V30" s="539"/>
      <c r="W30" s="539"/>
      <c r="X30" s="539"/>
      <c r="Y30" s="539"/>
      <c r="Z30" s="539"/>
      <c r="AA30" s="539"/>
      <c r="AB30" s="539"/>
      <c r="AC30" s="539"/>
      <c r="AD30" s="539"/>
      <c r="AE30" s="539"/>
      <c r="AF30" s="539"/>
      <c r="AG30" s="539"/>
      <c r="AH30" s="539"/>
      <c r="AI30" s="539"/>
      <c r="AJ30" s="539"/>
    </row>
    <row r="31" spans="1:36" s="544" customFormat="1" ht="13.5" customHeight="1">
      <c r="A31" s="535"/>
      <c r="B31" s="535"/>
      <c r="C31" s="535"/>
      <c r="D31" s="535"/>
      <c r="E31" s="535"/>
      <c r="F31" s="535"/>
      <c r="G31" s="535"/>
      <c r="H31" s="535"/>
      <c r="I31" s="535"/>
      <c r="J31" s="535"/>
      <c r="K31" s="535"/>
      <c r="L31" s="535"/>
      <c r="M31" s="535"/>
      <c r="N31" s="535"/>
      <c r="O31" s="535"/>
      <c r="P31" s="535"/>
      <c r="Q31" s="535"/>
      <c r="R31" s="535"/>
      <c r="S31" s="535"/>
      <c r="T31" s="535"/>
      <c r="U31" s="535"/>
      <c r="V31" s="535"/>
      <c r="W31" s="535"/>
      <c r="X31" s="535"/>
      <c r="Y31" s="535"/>
      <c r="Z31" s="535"/>
      <c r="AA31" s="535"/>
      <c r="AB31" s="535"/>
      <c r="AC31" s="535"/>
      <c r="AD31" s="535"/>
      <c r="AE31" s="535"/>
      <c r="AF31" s="535"/>
      <c r="AG31" s="535"/>
      <c r="AH31" s="535"/>
      <c r="AI31" s="535"/>
      <c r="AJ31" s="535"/>
    </row>
  </sheetData>
  <mergeCells count="217">
    <mergeCell ref="AA2:AD2"/>
    <mergeCell ref="AE2:AJ2"/>
    <mergeCell ref="A4:AJ4"/>
    <mergeCell ref="A5:H7"/>
    <mergeCell ref="I5:L6"/>
    <mergeCell ref="M5:P6"/>
    <mergeCell ref="Q5:T6"/>
    <mergeCell ref="U5:AF5"/>
    <mergeCell ref="AG5:AJ6"/>
    <mergeCell ref="U6:X6"/>
    <mergeCell ref="AE7:AF7"/>
    <mergeCell ref="AG7:AH7"/>
    <mergeCell ref="AI7:AJ7"/>
    <mergeCell ref="Y6:AB6"/>
    <mergeCell ref="AC6:AF6"/>
    <mergeCell ref="I7:J7"/>
    <mergeCell ref="K7:L7"/>
    <mergeCell ref="M7:N7"/>
    <mergeCell ref="O7:P7"/>
    <mergeCell ref="Q7:R7"/>
    <mergeCell ref="S7:T7"/>
    <mergeCell ref="U7:V7"/>
    <mergeCell ref="W7:X7"/>
    <mergeCell ref="A8:B11"/>
    <mergeCell ref="C8:E9"/>
    <mergeCell ref="F8:H8"/>
    <mergeCell ref="I8:J8"/>
    <mergeCell ref="K8:L8"/>
    <mergeCell ref="M8:N8"/>
    <mergeCell ref="Y7:Z7"/>
    <mergeCell ref="AA7:AB7"/>
    <mergeCell ref="AC7:AD7"/>
    <mergeCell ref="AA8:AB8"/>
    <mergeCell ref="AC8:AD8"/>
    <mergeCell ref="C11:H11"/>
    <mergeCell ref="I11:L11"/>
    <mergeCell ref="M11:P11"/>
    <mergeCell ref="Q11:T11"/>
    <mergeCell ref="U11:X11"/>
    <mergeCell ref="Y11:AB11"/>
    <mergeCell ref="AC11:AF11"/>
    <mergeCell ref="AE8:AF8"/>
    <mergeCell ref="C10:H10"/>
    <mergeCell ref="I10:L10"/>
    <mergeCell ref="M10:P10"/>
    <mergeCell ref="Q10:T10"/>
    <mergeCell ref="U10:X10"/>
    <mergeCell ref="AG8:AH8"/>
    <mergeCell ref="AI8:AJ8"/>
    <mergeCell ref="F9:H9"/>
    <mergeCell ref="I9:J9"/>
    <mergeCell ref="K9:L9"/>
    <mergeCell ref="M9:N9"/>
    <mergeCell ref="O9:P9"/>
    <mergeCell ref="O8:P8"/>
    <mergeCell ref="Q8:R8"/>
    <mergeCell ref="S8:T8"/>
    <mergeCell ref="U8:V8"/>
    <mergeCell ref="W8:X8"/>
    <mergeCell ref="Y8:Z8"/>
    <mergeCell ref="AC9:AD9"/>
    <mergeCell ref="AE9:AF9"/>
    <mergeCell ref="AG9:AH9"/>
    <mergeCell ref="AI9:AJ9"/>
    <mergeCell ref="Y10:AB10"/>
    <mergeCell ref="Q9:R9"/>
    <mergeCell ref="S9:T9"/>
    <mergeCell ref="U9:V9"/>
    <mergeCell ref="W9:X9"/>
    <mergeCell ref="Y9:Z9"/>
    <mergeCell ref="AA9:AB9"/>
    <mergeCell ref="Y12:AJ12"/>
    <mergeCell ref="I13:L13"/>
    <mergeCell ref="M13:P13"/>
    <mergeCell ref="Q13:T13"/>
    <mergeCell ref="U13:X13"/>
    <mergeCell ref="Y13:AB13"/>
    <mergeCell ref="AC13:AF13"/>
    <mergeCell ref="AG13:AJ13"/>
    <mergeCell ref="AC10:AF10"/>
    <mergeCell ref="AG10:AJ10"/>
    <mergeCell ref="AG11:AJ11"/>
    <mergeCell ref="AG14:AH14"/>
    <mergeCell ref="AI14:AJ14"/>
    <mergeCell ref="A15:B18"/>
    <mergeCell ref="C15:E16"/>
    <mergeCell ref="F15:H15"/>
    <mergeCell ref="I15:J15"/>
    <mergeCell ref="K15:L15"/>
    <mergeCell ref="M15:N15"/>
    <mergeCell ref="O15:P15"/>
    <mergeCell ref="Q15:R15"/>
    <mergeCell ref="U14:V14"/>
    <mergeCell ref="W14:X14"/>
    <mergeCell ref="Y14:Z14"/>
    <mergeCell ref="AA14:AB14"/>
    <mergeCell ref="AC14:AD14"/>
    <mergeCell ref="AE14:AF14"/>
    <mergeCell ref="I14:J14"/>
    <mergeCell ref="K14:L14"/>
    <mergeCell ref="M14:N14"/>
    <mergeCell ref="O14:P14"/>
    <mergeCell ref="Q14:R14"/>
    <mergeCell ref="S14:T14"/>
    <mergeCell ref="A12:H14"/>
    <mergeCell ref="I12:X12"/>
    <mergeCell ref="AE15:AF15"/>
    <mergeCell ref="AG15:AH15"/>
    <mergeCell ref="AI15:AJ15"/>
    <mergeCell ref="F16:H16"/>
    <mergeCell ref="I16:J16"/>
    <mergeCell ref="K16:L16"/>
    <mergeCell ref="M16:N16"/>
    <mergeCell ref="O16:P16"/>
    <mergeCell ref="Q16:R16"/>
    <mergeCell ref="S16:T16"/>
    <mergeCell ref="S15:T15"/>
    <mergeCell ref="U15:V15"/>
    <mergeCell ref="W15:X15"/>
    <mergeCell ref="Y15:Z15"/>
    <mergeCell ref="AA15:AB15"/>
    <mergeCell ref="AC15:AD15"/>
    <mergeCell ref="AG16:AH16"/>
    <mergeCell ref="AI16:AJ16"/>
    <mergeCell ref="C17:H17"/>
    <mergeCell ref="I17:L17"/>
    <mergeCell ref="M17:P17"/>
    <mergeCell ref="Q17:T17"/>
    <mergeCell ref="U17:X17"/>
    <mergeCell ref="Y17:AB17"/>
    <mergeCell ref="AC17:AF17"/>
    <mergeCell ref="AG17:AJ17"/>
    <mergeCell ref="U16:V16"/>
    <mergeCell ref="W16:X16"/>
    <mergeCell ref="Y16:Z16"/>
    <mergeCell ref="AA16:AB16"/>
    <mergeCell ref="AC16:AD16"/>
    <mergeCell ref="AE16:AF16"/>
    <mergeCell ref="AC18:AF18"/>
    <mergeCell ref="AG18:AJ18"/>
    <mergeCell ref="A19:H21"/>
    <mergeCell ref="I19:AJ19"/>
    <mergeCell ref="I20:L20"/>
    <mergeCell ref="M20:P20"/>
    <mergeCell ref="Q20:T20"/>
    <mergeCell ref="U20:X20"/>
    <mergeCell ref="Y20:AB20"/>
    <mergeCell ref="AC20:AF20"/>
    <mergeCell ref="C18:H18"/>
    <mergeCell ref="I18:L18"/>
    <mergeCell ref="M18:P18"/>
    <mergeCell ref="Q18:T18"/>
    <mergeCell ref="U18:X18"/>
    <mergeCell ref="Y18:AB18"/>
    <mergeCell ref="AG20:AJ20"/>
    <mergeCell ref="I21:J21"/>
    <mergeCell ref="K21:L21"/>
    <mergeCell ref="M21:N21"/>
    <mergeCell ref="O21:P21"/>
    <mergeCell ref="Q21:R21"/>
    <mergeCell ref="S21:T21"/>
    <mergeCell ref="U21:V21"/>
    <mergeCell ref="A22:B25"/>
    <mergeCell ref="C22:E23"/>
    <mergeCell ref="F22:H22"/>
    <mergeCell ref="I22:J22"/>
    <mergeCell ref="K22:L22"/>
    <mergeCell ref="Y22:Z22"/>
    <mergeCell ref="AA22:AB22"/>
    <mergeCell ref="AC22:AD22"/>
    <mergeCell ref="AE22:AF22"/>
    <mergeCell ref="M22:N22"/>
    <mergeCell ref="O22:P22"/>
    <mergeCell ref="Q22:R22"/>
    <mergeCell ref="S22:T22"/>
    <mergeCell ref="U22:V22"/>
    <mergeCell ref="W22:X22"/>
    <mergeCell ref="F23:H23"/>
    <mergeCell ref="I23:J23"/>
    <mergeCell ref="K23:L23"/>
    <mergeCell ref="M23:N23"/>
    <mergeCell ref="O23:P23"/>
    <mergeCell ref="Q23:R23"/>
    <mergeCell ref="C25:H25"/>
    <mergeCell ref="I25:L25"/>
    <mergeCell ref="M25:P25"/>
    <mergeCell ref="W21:X21"/>
    <mergeCell ref="Y21:Z21"/>
    <mergeCell ref="AA21:AB21"/>
    <mergeCell ref="AC21:AD21"/>
    <mergeCell ref="AE21:AF21"/>
    <mergeCell ref="AG21:AH21"/>
    <mergeCell ref="AI21:AJ21"/>
    <mergeCell ref="AG22:AH22"/>
    <mergeCell ref="AI22:AJ22"/>
    <mergeCell ref="Q25:T25"/>
    <mergeCell ref="U25:X25"/>
    <mergeCell ref="Y25:AB25"/>
    <mergeCell ref="AC25:AF25"/>
    <mergeCell ref="AG25:AJ25"/>
    <mergeCell ref="AE23:AF23"/>
    <mergeCell ref="AG23:AH23"/>
    <mergeCell ref="AI23:AJ23"/>
    <mergeCell ref="C24:H24"/>
    <mergeCell ref="I24:L24"/>
    <mergeCell ref="M24:P24"/>
    <mergeCell ref="Q24:T24"/>
    <mergeCell ref="U24:X24"/>
    <mergeCell ref="Y24:AB24"/>
    <mergeCell ref="AC24:AF24"/>
    <mergeCell ref="S23:T23"/>
    <mergeCell ref="U23:V23"/>
    <mergeCell ref="W23:X23"/>
    <mergeCell ref="Y23:Z23"/>
    <mergeCell ref="AA23:AB23"/>
    <mergeCell ref="AC23:AD23"/>
    <mergeCell ref="AG24:AJ24"/>
  </mergeCells>
  <phoneticPr fontId="13"/>
  <dataValidations count="2">
    <dataValidation type="decimal" imeMode="off" allowBlank="1" showInputMessage="1" showErrorMessage="1" sqref="I10:AJ11 I17:AJ18 I24:AJ25" xr:uid="{D2E84D6B-C9CE-41E2-A331-281B8B16ABB5}">
      <formula1>0</formula1>
      <formula2>999.9</formula2>
    </dataValidation>
    <dataValidation type="whole" imeMode="off" allowBlank="1" showInputMessage="1" showErrorMessage="1" sqref="I15:AJ16 I22:AJ23 I8:AJ9" xr:uid="{5F20FF46-80E0-4008-B4DB-CD53E7EEC39A}">
      <formula1>0</formula1>
      <formula2>99999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61263-8EB3-4942-8C6C-BF1A330C7CCA}">
  <dimension ref="A1:AN86"/>
  <sheetViews>
    <sheetView showGridLines="0" view="pageBreakPreview" topLeftCell="A4" zoomScaleNormal="100" zoomScaleSheetLayoutView="100" workbookViewId="0">
      <selection activeCell="B21" sqref="B21"/>
    </sheetView>
  </sheetViews>
  <sheetFormatPr defaultColWidth="9.109375" defaultRowHeight="21" customHeight="1"/>
  <cols>
    <col min="1" max="1" width="2.77734375" style="369" customWidth="1"/>
    <col min="2" max="2" width="16.77734375" style="363" customWidth="1"/>
    <col min="3" max="3" width="8"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4.9"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646</v>
      </c>
      <c r="AL1" s="1175"/>
      <c r="AM1" s="1175"/>
      <c r="AN1" s="1175"/>
    </row>
    <row r="2" spans="1:40" ht="18" customHeight="1">
      <c r="A2" s="366"/>
      <c r="B2" s="370"/>
      <c r="C2" s="370"/>
      <c r="D2" s="370"/>
      <c r="E2" s="370"/>
      <c r="F2" s="370"/>
      <c r="G2" s="370"/>
      <c r="H2" s="370"/>
      <c r="I2" s="370"/>
      <c r="J2" s="370"/>
      <c r="K2" s="370"/>
      <c r="L2" s="370"/>
      <c r="M2" s="1176">
        <v>2026</v>
      </c>
      <c r="N2" s="1176"/>
      <c r="O2" s="1176"/>
      <c r="P2" s="1176"/>
      <c r="Q2" s="1177" t="s">
        <v>647</v>
      </c>
      <c r="R2" s="1177"/>
      <c r="S2" s="1176">
        <v>4</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46113</v>
      </c>
      <c r="G9" s="376">
        <f>DATE($M$2,$S$2,2)</f>
        <v>46114</v>
      </c>
      <c r="H9" s="376">
        <f>DATE($M$2,$S$2,3)</f>
        <v>46115</v>
      </c>
      <c r="I9" s="376">
        <f>DATE($M$2,$S$2,4)</f>
        <v>46116</v>
      </c>
      <c r="J9" s="376">
        <f>DATE($M$2,$S$2,5)</f>
        <v>46117</v>
      </c>
      <c r="K9" s="376">
        <f>DATE($M$2,$S$2,6)</f>
        <v>46118</v>
      </c>
      <c r="L9" s="376">
        <f>DATE($M$2,$S$2,7)</f>
        <v>46119</v>
      </c>
      <c r="M9" s="376">
        <f>DATE($M$2,$S$2,8)</f>
        <v>46120</v>
      </c>
      <c r="N9" s="376">
        <f>DATE($M$2,$S$2,9)</f>
        <v>46121</v>
      </c>
      <c r="O9" s="376">
        <f>DATE($M$2,$S$2,10)</f>
        <v>46122</v>
      </c>
      <c r="P9" s="376">
        <f>DATE($M$2,$S$2,11)</f>
        <v>46123</v>
      </c>
      <c r="Q9" s="376">
        <f>DATE($M$2,$S$2,12)</f>
        <v>46124</v>
      </c>
      <c r="R9" s="376">
        <f>DATE($M$2,$S$2,13)</f>
        <v>46125</v>
      </c>
      <c r="S9" s="376">
        <f>DATE($M$2,$S$2,14)</f>
        <v>46126</v>
      </c>
      <c r="T9" s="376">
        <f>DATE($M$2,$S$2,15)</f>
        <v>46127</v>
      </c>
      <c r="U9" s="376">
        <f>DATE($M$2,$S$2,16)</f>
        <v>46128</v>
      </c>
      <c r="V9" s="376">
        <f>DATE($M$2,$S$2,17)</f>
        <v>46129</v>
      </c>
      <c r="W9" s="376">
        <f>DATE($M$2,$S$2,18)</f>
        <v>46130</v>
      </c>
      <c r="X9" s="376">
        <f>DATE($M$2,$S$2,19)</f>
        <v>46131</v>
      </c>
      <c r="Y9" s="376">
        <f>DATE($M$2,$S$2,20)</f>
        <v>46132</v>
      </c>
      <c r="Z9" s="376">
        <f>DATE($M$2,$S$2,21)</f>
        <v>46133</v>
      </c>
      <c r="AA9" s="376">
        <f>DATE($M$2,$S$2,22)</f>
        <v>46134</v>
      </c>
      <c r="AB9" s="376">
        <f>DATE($M$2,$S$2,23)</f>
        <v>46135</v>
      </c>
      <c r="AC9" s="376">
        <f>DATE($M$2,$S$2,24)</f>
        <v>46136</v>
      </c>
      <c r="AD9" s="376">
        <f>DATE($M$2,$S$2,25)</f>
        <v>46137</v>
      </c>
      <c r="AE9" s="376">
        <f>DATE($M$2,$S$2,26)</f>
        <v>46138</v>
      </c>
      <c r="AF9" s="376">
        <f>DATE($M$2,$S$2,27)</f>
        <v>46139</v>
      </c>
      <c r="AG9" s="376">
        <f>DATE($M$2,$S$2,28)</f>
        <v>46140</v>
      </c>
      <c r="AH9" s="376">
        <f>IF(DAY(EOMONTH(F9,0))&lt;29,"",DATE($M$2,$S$2,29))</f>
        <v>46141</v>
      </c>
      <c r="AI9" s="376">
        <f>IF(DAY(EOMONTH(F9,0))&lt;30,"",DATE($M$2,$S$2,30))</f>
        <v>46142</v>
      </c>
      <c r="AJ9" s="376" t="str">
        <f>IF(DAY(EOMONTH(F9,0))&lt;31,"",DATE($M$2,$S$2,31))</f>
        <v/>
      </c>
      <c r="AK9" s="1190"/>
      <c r="AL9" s="1194"/>
      <c r="AM9" s="1195"/>
      <c r="AN9" s="1195"/>
    </row>
    <row r="10" spans="1:40" ht="15" customHeight="1">
      <c r="A10" s="1181"/>
      <c r="B10" s="1192"/>
      <c r="C10" s="1186"/>
      <c r="D10" s="1187"/>
      <c r="E10" s="1188"/>
      <c r="F10" s="377">
        <f>DATE($M$2,$S$2,1)</f>
        <v>46113</v>
      </c>
      <c r="G10" s="377">
        <f>DATE($M$2,$S$2,2)</f>
        <v>46114</v>
      </c>
      <c r="H10" s="377">
        <f>DATE($M$2,$S$2,3)</f>
        <v>46115</v>
      </c>
      <c r="I10" s="377">
        <f>DATE($M$2,$S$2,4)</f>
        <v>46116</v>
      </c>
      <c r="J10" s="377">
        <f>DATE($M$2,$S$2,5)</f>
        <v>46117</v>
      </c>
      <c r="K10" s="377">
        <f>DATE($M$2,$S$2,6)</f>
        <v>46118</v>
      </c>
      <c r="L10" s="377">
        <f>DATE($M$2,$S$2,7)</f>
        <v>46119</v>
      </c>
      <c r="M10" s="377">
        <f>DATE($M$2,$S$2,8)</f>
        <v>46120</v>
      </c>
      <c r="N10" s="377">
        <f>DATE($M$2,$S$2,9)</f>
        <v>46121</v>
      </c>
      <c r="O10" s="377">
        <f>DATE($M$2,$S$2,10)</f>
        <v>46122</v>
      </c>
      <c r="P10" s="377">
        <f>DATE($M$2,$S$2,11)</f>
        <v>46123</v>
      </c>
      <c r="Q10" s="377">
        <f>DATE($M$2,$S$2,12)</f>
        <v>46124</v>
      </c>
      <c r="R10" s="377">
        <f>DATE($M$2,$S$2,13)</f>
        <v>46125</v>
      </c>
      <c r="S10" s="377">
        <f>DATE($M$2,$S$2,14)</f>
        <v>46126</v>
      </c>
      <c r="T10" s="377">
        <f>DATE($M$2,$S$2,15)</f>
        <v>46127</v>
      </c>
      <c r="U10" s="377">
        <f>DATE($M$2,$S$2,16)</f>
        <v>46128</v>
      </c>
      <c r="V10" s="377">
        <f>DATE($M$2,$S$2,17)</f>
        <v>46129</v>
      </c>
      <c r="W10" s="377">
        <f>DATE($M$2,$S$2,18)</f>
        <v>46130</v>
      </c>
      <c r="X10" s="377">
        <f>DATE($M$2,$S$2,19)</f>
        <v>46131</v>
      </c>
      <c r="Y10" s="377">
        <f>DATE($M$2,$S$2,20)</f>
        <v>46132</v>
      </c>
      <c r="Z10" s="377">
        <f>DATE($M$2,$S$2,21)</f>
        <v>46133</v>
      </c>
      <c r="AA10" s="377">
        <f>DATE($M$2,$S$2,22)</f>
        <v>46134</v>
      </c>
      <c r="AB10" s="377">
        <f>DATE($M$2,$S$2,23)</f>
        <v>46135</v>
      </c>
      <c r="AC10" s="377">
        <f>DATE($M$2,$S$2,24)</f>
        <v>46136</v>
      </c>
      <c r="AD10" s="377">
        <f>DATE($M$2,$S$2,25)</f>
        <v>46137</v>
      </c>
      <c r="AE10" s="377">
        <f>DATE($M$2,$S$2,26)</f>
        <v>46138</v>
      </c>
      <c r="AF10" s="377">
        <f>DATE($M$2,$S$2,27)</f>
        <v>46139</v>
      </c>
      <c r="AG10" s="377">
        <f>DATE($M$2,$S$2,28)</f>
        <v>46140</v>
      </c>
      <c r="AH10" s="377">
        <f>IF(DAY(EOMONTH(F10,0))&lt;29,"",DATE($M$2,$S$2,29))</f>
        <v>46141</v>
      </c>
      <c r="AI10" s="377">
        <f>IF(DAY(EOMONTH(F10,0))&lt;30,"",DATE($M$2,$S$2,30))</f>
        <v>46142</v>
      </c>
      <c r="AJ10" s="377" t="str">
        <f>IF(DAY(EOMONTH(F10,0))&lt;31,"",DATE($M$2,$S$2,31))</f>
        <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4"/>
      <c r="AL11" s="385"/>
      <c r="AM11" s="1193"/>
      <c r="AN11" s="1193"/>
    </row>
    <row r="12" spans="1:40" ht="18" customHeight="1">
      <c r="A12" s="378">
        <v>2</v>
      </c>
      <c r="B12" s="379" t="s">
        <v>669</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+SUM(F12:AJ12)</f>
        <v>0</v>
      </c>
      <c r="AL12" s="387">
        <f t="shared" ref="AL12:AL30" si="0">IF($AK$3="４週",AK12/4,AK12/(DAY(EOMONTH($F$9,0))/7))</f>
        <v>0</v>
      </c>
      <c r="AM12" s="1193"/>
      <c r="AN12" s="1193"/>
    </row>
    <row r="13" spans="1:40" ht="18" customHeight="1">
      <c r="A13" s="378">
        <v>3</v>
      </c>
      <c r="B13" s="379" t="s">
        <v>669</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+SUM(F13:AJ13)</f>
        <v>0</v>
      </c>
      <c r="AL13" s="387">
        <f t="shared" si="0"/>
        <v>0</v>
      </c>
      <c r="AM13" s="1193"/>
      <c r="AN13" s="1193"/>
    </row>
    <row r="14" spans="1:40" ht="18" customHeight="1">
      <c r="A14" s="378">
        <v>4</v>
      </c>
      <c r="B14" s="379" t="s">
        <v>672</v>
      </c>
      <c r="C14" s="380" t="s">
        <v>671</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ref="AK14:AK30" si="1">+SUM(F14:AJ14)</f>
        <v>0</v>
      </c>
      <c r="AL14" s="387">
        <f t="shared" si="0"/>
        <v>0</v>
      </c>
      <c r="AM14" s="1193"/>
      <c r="AN14" s="1193"/>
    </row>
    <row r="15" spans="1:40" ht="18" customHeight="1">
      <c r="A15" s="378">
        <v>5</v>
      </c>
      <c r="B15" s="379" t="s">
        <v>672</v>
      </c>
      <c r="C15" s="380" t="s">
        <v>671</v>
      </c>
      <c r="D15" s="381"/>
      <c r="E15" s="382" t="s">
        <v>674</v>
      </c>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1"/>
        <v>0</v>
      </c>
      <c r="AL15" s="387">
        <f t="shared" si="0"/>
        <v>0</v>
      </c>
      <c r="AM15" s="1193"/>
      <c r="AN15" s="1193"/>
    </row>
    <row r="16" spans="1:40" ht="18" customHeight="1">
      <c r="A16" s="378">
        <v>6</v>
      </c>
      <c r="B16" s="379" t="s">
        <v>672</v>
      </c>
      <c r="C16" s="380" t="s">
        <v>673</v>
      </c>
      <c r="D16" s="381"/>
      <c r="E16" s="382" t="s">
        <v>675</v>
      </c>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1"/>
        <v>0</v>
      </c>
      <c r="AL16" s="387">
        <f t="shared" si="0"/>
        <v>0</v>
      </c>
      <c r="AM16" s="1193"/>
      <c r="AN16" s="1193"/>
    </row>
    <row r="17" spans="1:40" ht="18" customHeight="1">
      <c r="A17" s="378">
        <v>7</v>
      </c>
      <c r="B17" s="379" t="s">
        <v>672</v>
      </c>
      <c r="C17" s="380" t="s">
        <v>673</v>
      </c>
      <c r="D17" s="381"/>
      <c r="E17" s="382" t="s">
        <v>676</v>
      </c>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1"/>
        <v>0</v>
      </c>
      <c r="AL17" s="387">
        <f t="shared" si="0"/>
        <v>0</v>
      </c>
      <c r="AM17" s="1193"/>
      <c r="AN17" s="1193"/>
    </row>
    <row r="18" spans="1:40" ht="18" customHeight="1">
      <c r="A18" s="378">
        <v>8</v>
      </c>
      <c r="B18" s="379" t="s">
        <v>672</v>
      </c>
      <c r="C18" s="380" t="s">
        <v>673</v>
      </c>
      <c r="D18" s="381"/>
      <c r="E18" s="382" t="s">
        <v>677</v>
      </c>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1"/>
        <v>0</v>
      </c>
      <c r="AL18" s="387">
        <f t="shared" si="0"/>
        <v>0</v>
      </c>
      <c r="AM18" s="1193"/>
      <c r="AN18" s="1193"/>
    </row>
    <row r="19" spans="1:40" ht="18" customHeight="1">
      <c r="A19" s="378">
        <v>9</v>
      </c>
      <c r="B19" s="379" t="s">
        <v>672</v>
      </c>
      <c r="C19" s="380" t="s">
        <v>673</v>
      </c>
      <c r="D19" s="381"/>
      <c r="E19" s="382" t="s">
        <v>678</v>
      </c>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1"/>
        <v>0</v>
      </c>
      <c r="AL19" s="387">
        <f t="shared" si="0"/>
        <v>0</v>
      </c>
      <c r="AM19" s="1193"/>
      <c r="AN19" s="1193"/>
    </row>
    <row r="20" spans="1:40" ht="18" customHeight="1">
      <c r="A20" s="378">
        <v>10</v>
      </c>
      <c r="B20" s="379" t="s">
        <v>672</v>
      </c>
      <c r="C20" s="380" t="s">
        <v>673</v>
      </c>
      <c r="D20" s="381"/>
      <c r="E20" s="382" t="s">
        <v>679</v>
      </c>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1"/>
        <v>0</v>
      </c>
      <c r="AL20" s="387">
        <f t="shared" si="0"/>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1"/>
        <v>0</v>
      </c>
      <c r="AL21" s="387">
        <f t="shared" si="0"/>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1"/>
        <v>0</v>
      </c>
      <c r="AL22" s="387">
        <f t="shared" si="0"/>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1"/>
        <v>0</v>
      </c>
      <c r="AL23" s="387">
        <f t="shared" si="0"/>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1"/>
        <v>0</v>
      </c>
      <c r="AL24" s="387">
        <f t="shared" si="0"/>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1"/>
        <v>0</v>
      </c>
      <c r="AL25" s="387">
        <f t="shared" si="0"/>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1"/>
        <v>0</v>
      </c>
      <c r="AL26" s="387">
        <f t="shared" si="0"/>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1"/>
        <v>0</v>
      </c>
      <c r="AL27" s="387">
        <f t="shared" si="0"/>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1"/>
        <v>0</v>
      </c>
      <c r="AL28" s="387">
        <f t="shared" si="0"/>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1"/>
        <v>0</v>
      </c>
      <c r="AL29" s="387">
        <f t="shared" si="0"/>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1"/>
        <v>0</v>
      </c>
      <c r="AL30" s="387">
        <f t="shared" si="0"/>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+SUM(F31:AJ31)</f>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0"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0" ht="5.0999999999999996" customHeight="1">
      <c r="A34" s="391"/>
      <c r="B34" s="391"/>
      <c r="C34" s="391"/>
      <c r="D34" s="392"/>
      <c r="E34" s="392"/>
      <c r="F34" s="392"/>
      <c r="G34" s="392"/>
      <c r="H34" s="392"/>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3"/>
      <c r="AK34" s="390"/>
      <c r="AL34" s="375"/>
      <c r="AM34" s="375"/>
      <c r="AN34" s="366"/>
    </row>
    <row r="35" spans="1:40" ht="5.0999999999999996" customHeight="1">
      <c r="A35" s="391"/>
      <c r="B35" s="391"/>
      <c r="C35" s="391"/>
      <c r="D35" s="392"/>
      <c r="E35" s="392"/>
      <c r="F35" s="392"/>
      <c r="G35" s="392"/>
      <c r="H35" s="392"/>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3"/>
      <c r="AK35" s="390"/>
      <c r="AL35" s="375"/>
      <c r="AM35" s="375"/>
      <c r="AN35" s="366"/>
    </row>
    <row r="36" spans="1:40" ht="5.0999999999999996" customHeight="1">
      <c r="A36" s="391"/>
      <c r="B36" s="391"/>
      <c r="C36" s="391"/>
      <c r="D36" s="392"/>
      <c r="E36" s="392"/>
      <c r="F36" s="392"/>
      <c r="G36" s="392"/>
      <c r="H36" s="392"/>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3"/>
      <c r="AK36" s="390"/>
      <c r="AL36" s="375"/>
      <c r="AM36" s="375"/>
      <c r="AN36" s="366"/>
    </row>
    <row r="37" spans="1:40" ht="18" customHeight="1">
      <c r="A37" s="365" t="s">
        <v>681</v>
      </c>
      <c r="B37" s="390"/>
      <c r="D37" s="390"/>
      <c r="E37" s="390"/>
      <c r="F37" s="390"/>
      <c r="G37" s="390"/>
      <c r="H37" s="390"/>
      <c r="I37" s="390"/>
      <c r="J37" s="390"/>
      <c r="K37" s="390"/>
    </row>
    <row r="38" spans="1:40" ht="18" customHeight="1">
      <c r="A38" s="394" t="s">
        <v>682</v>
      </c>
      <c r="B38" s="394"/>
      <c r="M38" s="365" t="s">
        <v>683</v>
      </c>
      <c r="N38" s="390"/>
      <c r="P38" s="390"/>
      <c r="Q38" s="390"/>
      <c r="R38" s="390"/>
      <c r="S38" s="390"/>
      <c r="T38" s="390"/>
      <c r="U38" s="395" t="str">
        <f>IF(COUNTIF(M40:M43,"○")&gt;1,"いずれか１つを選択してください。","")</f>
        <v/>
      </c>
      <c r="V38" s="390"/>
      <c r="W38" s="390"/>
      <c r="X38" s="390"/>
      <c r="Y38" s="390"/>
      <c r="Z38" s="390"/>
      <c r="AA38" s="390"/>
      <c r="AB38" s="390"/>
      <c r="AC38" s="390"/>
      <c r="AD38" s="390"/>
      <c r="AE38" s="390"/>
      <c r="AF38" s="390"/>
      <c r="AG38" s="390"/>
      <c r="AH38" s="390"/>
      <c r="AI38" s="390"/>
      <c r="AJ38" s="390"/>
      <c r="AK38" s="393"/>
      <c r="AL38" s="390"/>
      <c r="AM38" s="375"/>
      <c r="AN38" s="375"/>
    </row>
    <row r="39" spans="1:40" ht="18.75" customHeight="1">
      <c r="A39" s="1196"/>
      <c r="B39" s="1196"/>
      <c r="C39" s="1196"/>
      <c r="D39" s="396">
        <f>IF(S2=1,10,IF(S2=2,11,IF(S2=3,12,S2-3)))</f>
        <v>1</v>
      </c>
      <c r="E39" s="396">
        <f>IF(S2=1,11,IF(S2=2,12,S2-2))</f>
        <v>2</v>
      </c>
      <c r="F39" s="1197">
        <f>IF(S2=1,12,S2-1)</f>
        <v>3</v>
      </c>
      <c r="G39" s="1197"/>
      <c r="H39" s="1197"/>
      <c r="I39" s="1187" t="s">
        <v>684</v>
      </c>
      <c r="J39" s="1187"/>
      <c r="K39" s="1187"/>
      <c r="M39" s="1188" t="s">
        <v>685</v>
      </c>
      <c r="N39" s="1198"/>
      <c r="O39" s="1198"/>
      <c r="P39" s="1198"/>
      <c r="Q39" s="1198"/>
      <c r="R39" s="1198"/>
      <c r="S39" s="1198"/>
      <c r="T39" s="1198"/>
      <c r="U39" s="1198"/>
      <c r="V39" s="1198"/>
      <c r="W39" s="1198"/>
      <c r="X39" s="1198"/>
      <c r="Y39" s="1198"/>
      <c r="Z39" s="1198"/>
      <c r="AA39" s="1198"/>
      <c r="AB39" s="1198"/>
      <c r="AC39" s="1198"/>
      <c r="AD39" s="1198"/>
      <c r="AE39" s="1198"/>
      <c r="AF39" s="1198"/>
      <c r="AG39" s="1198"/>
      <c r="AH39" s="1199" t="s">
        <v>686</v>
      </c>
      <c r="AI39" s="1200"/>
      <c r="AJ39" s="1200"/>
      <c r="AK39" s="1200"/>
      <c r="AL39" s="1201"/>
      <c r="AM39" s="1194" t="s">
        <v>687</v>
      </c>
      <c r="AN39" s="1194"/>
    </row>
    <row r="40" spans="1:40" ht="18" customHeight="1">
      <c r="A40" s="1194" t="s">
        <v>688</v>
      </c>
      <c r="B40" s="1194"/>
      <c r="C40" s="1194"/>
      <c r="D40" s="397">
        <v>80</v>
      </c>
      <c r="E40" s="397">
        <v>80</v>
      </c>
      <c r="F40" s="1203">
        <v>81</v>
      </c>
      <c r="G40" s="1203"/>
      <c r="H40" s="1203"/>
      <c r="I40" s="1188">
        <f>SUM(D40:F40)</f>
        <v>241</v>
      </c>
      <c r="J40" s="1198"/>
      <c r="K40" s="1202"/>
      <c r="M40" s="1208" t="s">
        <v>689</v>
      </c>
      <c r="N40" s="1184" t="s">
        <v>690</v>
      </c>
      <c r="O40" s="1211"/>
      <c r="P40" s="1212"/>
      <c r="Q40" s="1217" t="s">
        <v>691</v>
      </c>
      <c r="R40" s="1218"/>
      <c r="S40" s="1218"/>
      <c r="T40" s="1218"/>
      <c r="U40" s="1218"/>
      <c r="V40" s="1218"/>
      <c r="W40" s="1218"/>
      <c r="X40" s="1218"/>
      <c r="Y40" s="1218"/>
      <c r="Z40" s="1218"/>
      <c r="AA40" s="1218"/>
      <c r="AB40" s="1218"/>
      <c r="AC40" s="1218"/>
      <c r="AD40" s="1218"/>
      <c r="AE40" s="1218"/>
      <c r="AF40" s="1218"/>
      <c r="AG40" s="1219"/>
      <c r="AH40" s="1207">
        <f>SUM(F32:AJ32)</f>
        <v>0</v>
      </c>
      <c r="AI40" s="1190"/>
      <c r="AJ40" s="398" t="s">
        <v>692</v>
      </c>
      <c r="AK40" s="1207">
        <f>ROUNDUP(AH40/450,0)</f>
        <v>0</v>
      </c>
      <c r="AL40" s="1190"/>
      <c r="AM40" s="1187">
        <f>MIN(AH40:AK42)</f>
        <v>0</v>
      </c>
      <c r="AN40" s="1187"/>
    </row>
    <row r="41" spans="1:40" ht="18" customHeight="1">
      <c r="A41" s="1194" t="s">
        <v>693</v>
      </c>
      <c r="B41" s="1194"/>
      <c r="C41" s="1194"/>
      <c r="D41" s="397">
        <v>10</v>
      </c>
      <c r="E41" s="397">
        <v>15</v>
      </c>
      <c r="F41" s="1203">
        <v>14</v>
      </c>
      <c r="G41" s="1203"/>
      <c r="H41" s="1203"/>
      <c r="I41" s="1188">
        <f>SUM(D41:H41)*0.1</f>
        <v>3.9000000000000004</v>
      </c>
      <c r="J41" s="1198"/>
      <c r="K41" s="1202"/>
      <c r="M41" s="1209"/>
      <c r="N41" s="1185"/>
      <c r="O41" s="1213"/>
      <c r="P41" s="1214"/>
      <c r="Q41" s="1204" t="s">
        <v>694</v>
      </c>
      <c r="R41" s="1205"/>
      <c r="S41" s="1205"/>
      <c r="T41" s="1205"/>
      <c r="U41" s="1205"/>
      <c r="V41" s="1205"/>
      <c r="W41" s="1205"/>
      <c r="X41" s="1205"/>
      <c r="Y41" s="1205"/>
      <c r="Z41" s="1205"/>
      <c r="AA41" s="1205"/>
      <c r="AB41" s="1205"/>
      <c r="AC41" s="1205"/>
      <c r="AD41" s="1205"/>
      <c r="AE41" s="1205"/>
      <c r="AF41" s="1205"/>
      <c r="AG41" s="1206"/>
      <c r="AH41" s="1188">
        <f>COUNTA(B12:B30)</f>
        <v>9</v>
      </c>
      <c r="AI41" s="1198"/>
      <c r="AJ41" s="399" t="s">
        <v>695</v>
      </c>
      <c r="AK41" s="1207">
        <f>ROUNDUP(AH41/10,0)</f>
        <v>1</v>
      </c>
      <c r="AL41" s="1190"/>
      <c r="AM41" s="1187"/>
      <c r="AN41" s="1187"/>
    </row>
    <row r="42" spans="1:40" ht="18" customHeight="1">
      <c r="A42" s="1187" t="s">
        <v>684</v>
      </c>
      <c r="B42" s="1187"/>
      <c r="C42" s="1187"/>
      <c r="D42" s="400">
        <f>D40+D41*0.1</f>
        <v>81</v>
      </c>
      <c r="E42" s="400">
        <f>E40+E41*0.1</f>
        <v>81.5</v>
      </c>
      <c r="F42" s="1188">
        <f t="shared" ref="F42" si="3">F40+F41*0.1</f>
        <v>82.4</v>
      </c>
      <c r="G42" s="1198"/>
      <c r="H42" s="1202"/>
      <c r="I42" s="1188">
        <f>SUM(D42:H42)</f>
        <v>244.9</v>
      </c>
      <c r="J42" s="1198"/>
      <c r="K42" s="1202"/>
      <c r="M42" s="1210"/>
      <c r="N42" s="1186"/>
      <c r="O42" s="1215"/>
      <c r="P42" s="1216"/>
      <c r="Q42" s="1204" t="s">
        <v>696</v>
      </c>
      <c r="R42" s="1205"/>
      <c r="S42" s="1205"/>
      <c r="T42" s="1205"/>
      <c r="U42" s="1205"/>
      <c r="V42" s="1205"/>
      <c r="W42" s="1205"/>
      <c r="X42" s="1205"/>
      <c r="Y42" s="1205"/>
      <c r="Z42" s="1205"/>
      <c r="AA42" s="1205"/>
      <c r="AB42" s="1205"/>
      <c r="AC42" s="1205"/>
      <c r="AD42" s="1205"/>
      <c r="AE42" s="1205"/>
      <c r="AF42" s="1205"/>
      <c r="AG42" s="1206"/>
      <c r="AH42" s="1207">
        <f>ROUNDDOWN(I44,1)</f>
        <v>81.599999999999994</v>
      </c>
      <c r="AI42" s="1190"/>
      <c r="AJ42" s="401" t="s">
        <v>695</v>
      </c>
      <c r="AK42" s="1207">
        <f>ROUNDUP(IF(X44="",AH42/40,IF(X44="○",AH42/50)),0)</f>
        <v>3</v>
      </c>
      <c r="AL42" s="1190"/>
      <c r="AM42" s="1187"/>
      <c r="AN42" s="1187"/>
    </row>
    <row r="43" spans="1:40" ht="18" customHeight="1">
      <c r="A43" s="366" t="s">
        <v>697</v>
      </c>
      <c r="B43" s="369"/>
      <c r="H43" s="390" t="s">
        <v>698</v>
      </c>
      <c r="M43" s="397"/>
      <c r="N43" s="1204" t="s">
        <v>699</v>
      </c>
      <c r="O43" s="1205"/>
      <c r="P43" s="1205"/>
      <c r="Q43" s="1205"/>
      <c r="R43" s="1205"/>
      <c r="S43" s="1205"/>
      <c r="T43" s="1205"/>
      <c r="U43" s="1205"/>
      <c r="V43" s="1205"/>
      <c r="W43" s="1205"/>
      <c r="X43" s="1205"/>
      <c r="Y43" s="1205"/>
      <c r="Z43" s="1205"/>
      <c r="AA43" s="1205"/>
      <c r="AB43" s="1205"/>
      <c r="AC43" s="1205"/>
      <c r="AD43" s="1205"/>
      <c r="AE43" s="1205"/>
      <c r="AF43" s="1205"/>
      <c r="AG43" s="1206"/>
      <c r="AH43" s="1220"/>
      <c r="AI43" s="1220"/>
      <c r="AJ43" s="1220"/>
      <c r="AK43" s="1220"/>
      <c r="AL43" s="1220"/>
      <c r="AM43" s="1188" cm="1">
        <f t="array" ref="AM43">ROUNDUP(_xlfn.IFS(AM40&lt;2,1,AND(AM40&lt;=2,AM40&lt;6),AM40-1,AM40&gt;=6,AM40/2*3),1)</f>
        <v>1</v>
      </c>
      <c r="AN43" s="1202"/>
    </row>
    <row r="44" spans="1:40" ht="18" customHeight="1">
      <c r="B44" s="366"/>
      <c r="I44" s="1187">
        <f>I42/3</f>
        <v>81.63333333333334</v>
      </c>
      <c r="J44" s="1187"/>
      <c r="K44" s="1187"/>
      <c r="M44" s="402" t="s">
        <v>700</v>
      </c>
      <c r="N44" s="403"/>
      <c r="O44" s="404"/>
      <c r="P44" s="404"/>
      <c r="Q44" s="404"/>
      <c r="R44" s="404"/>
      <c r="S44" s="404"/>
      <c r="T44" s="404"/>
      <c r="U44" s="404"/>
      <c r="V44" s="404"/>
      <c r="W44" s="404"/>
      <c r="X44" s="1221"/>
      <c r="Y44" s="1222"/>
      <c r="Z44" s="404"/>
      <c r="AA44" s="404"/>
      <c r="AB44" s="404"/>
      <c r="AC44" s="404"/>
      <c r="AD44" s="404"/>
      <c r="AE44" s="404"/>
      <c r="AF44" s="404"/>
      <c r="AG44" s="404"/>
      <c r="AH44" s="404"/>
      <c r="AI44" s="404"/>
      <c r="AJ44" s="404"/>
      <c r="AK44" s="404"/>
      <c r="AL44" s="404"/>
      <c r="AM44" s="404"/>
      <c r="AN44" s="404"/>
    </row>
    <row r="45" spans="1:40" ht="14.25" customHeight="1">
      <c r="B45" s="366"/>
      <c r="I45" s="375"/>
      <c r="J45" s="375"/>
      <c r="K45" s="375"/>
      <c r="M45" s="390" t="s">
        <v>701</v>
      </c>
      <c r="N45" s="395"/>
      <c r="O45" s="405"/>
      <c r="P45" s="405"/>
      <c r="Q45" s="405"/>
      <c r="R45" s="405"/>
      <c r="S45" s="405"/>
      <c r="T45" s="405"/>
      <c r="U45" s="405"/>
      <c r="V45" s="405"/>
      <c r="W45" s="405"/>
      <c r="X45" s="406"/>
      <c r="Y45" s="406"/>
      <c r="Z45" s="405"/>
      <c r="AA45" s="405"/>
      <c r="AB45" s="405"/>
      <c r="AC45" s="405"/>
      <c r="AD45" s="405"/>
      <c r="AE45" s="405"/>
      <c r="AF45" s="405"/>
      <c r="AG45" s="405"/>
      <c r="AH45" s="405"/>
      <c r="AI45" s="405"/>
      <c r="AJ45" s="405"/>
      <c r="AK45" s="405"/>
      <c r="AL45" s="405"/>
      <c r="AM45" s="405"/>
      <c r="AN45" s="405"/>
    </row>
    <row r="46" spans="1:40" ht="13.5" customHeight="1">
      <c r="B46" s="366"/>
      <c r="I46" s="375"/>
      <c r="J46" s="375"/>
      <c r="K46" s="375"/>
      <c r="M46" s="390" t="s">
        <v>702</v>
      </c>
      <c r="N46" s="395"/>
      <c r="O46" s="405"/>
      <c r="P46" s="405"/>
      <c r="Q46" s="405"/>
      <c r="R46" s="405"/>
      <c r="S46" s="405"/>
      <c r="T46" s="405"/>
      <c r="U46" s="405"/>
      <c r="V46" s="405"/>
      <c r="W46" s="405"/>
      <c r="X46" s="406"/>
      <c r="Y46" s="406"/>
      <c r="Z46" s="405"/>
      <c r="AA46" s="405"/>
      <c r="AB46" s="405"/>
      <c r="AC46" s="405"/>
      <c r="AD46" s="405"/>
      <c r="AE46" s="405"/>
      <c r="AF46" s="405"/>
      <c r="AG46" s="405"/>
      <c r="AH46" s="405"/>
      <c r="AI46" s="405"/>
      <c r="AJ46" s="405"/>
      <c r="AK46" s="405"/>
      <c r="AL46" s="405"/>
      <c r="AM46" s="405"/>
      <c r="AN46" s="405"/>
    </row>
    <row r="47" spans="1:40" ht="13.5" customHeight="1">
      <c r="A47" s="391"/>
      <c r="B47" s="391"/>
      <c r="C47" s="391"/>
      <c r="D47" s="391"/>
      <c r="E47" s="391"/>
      <c r="F47" s="391"/>
      <c r="G47" s="391"/>
      <c r="H47" s="391"/>
      <c r="I47" s="391"/>
      <c r="J47" s="390"/>
      <c r="K47" s="390"/>
      <c r="L47" s="390"/>
      <c r="M47" s="1223" t="s">
        <v>703</v>
      </c>
      <c r="N47" s="1223"/>
      <c r="O47" s="1223"/>
      <c r="P47" s="1223"/>
      <c r="Q47" s="1223"/>
      <c r="R47" s="1223"/>
      <c r="S47" s="1223"/>
      <c r="T47" s="1223"/>
      <c r="U47" s="1223"/>
      <c r="V47" s="1223"/>
      <c r="W47" s="1223"/>
      <c r="X47" s="1223"/>
      <c r="Y47" s="1223"/>
      <c r="Z47" s="1223"/>
      <c r="AA47" s="1223"/>
      <c r="AB47" s="1223"/>
      <c r="AC47" s="1223"/>
      <c r="AD47" s="1223"/>
      <c r="AE47" s="1223"/>
      <c r="AF47" s="1223"/>
      <c r="AG47" s="1223"/>
      <c r="AH47" s="1223"/>
      <c r="AI47" s="1223"/>
      <c r="AJ47" s="1223"/>
      <c r="AK47" s="1223"/>
      <c r="AL47" s="1223"/>
      <c r="AM47" s="1223"/>
      <c r="AN47" s="1223"/>
    </row>
    <row r="48" spans="1:40" ht="4.5" customHeight="1">
      <c r="A48" s="391"/>
      <c r="B48" s="391"/>
      <c r="C48" s="391"/>
      <c r="D48" s="391"/>
      <c r="E48" s="391"/>
      <c r="F48" s="391"/>
      <c r="G48" s="391"/>
      <c r="H48" s="391"/>
      <c r="I48" s="391"/>
      <c r="J48" s="390"/>
      <c r="K48" s="390"/>
      <c r="L48" s="390"/>
      <c r="M48" s="393"/>
      <c r="N48" s="390"/>
      <c r="W48" s="375"/>
      <c r="X48" s="390"/>
      <c r="Y48" s="390"/>
      <c r="Z48" s="390"/>
      <c r="AA48" s="390"/>
      <c r="AB48" s="390"/>
      <c r="AC48" s="390"/>
      <c r="AD48" s="390"/>
      <c r="AE48" s="390"/>
      <c r="AF48" s="390"/>
      <c r="AG48" s="390"/>
      <c r="AH48" s="390"/>
      <c r="AI48" s="390"/>
      <c r="AJ48" s="393"/>
      <c r="AK48" s="390"/>
      <c r="AL48" s="375"/>
      <c r="AM48" s="375"/>
      <c r="AN48" s="366"/>
    </row>
    <row r="49" spans="1:40" ht="21" customHeight="1">
      <c r="A49" s="365" t="s">
        <v>704</v>
      </c>
      <c r="B49" s="369"/>
      <c r="C49" s="370"/>
      <c r="D49" s="370"/>
      <c r="E49" s="370"/>
      <c r="F49" s="370"/>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70"/>
      <c r="AM49" s="370"/>
      <c r="AN49" s="366"/>
    </row>
    <row r="50" spans="1:40" ht="24.9" customHeight="1">
      <c r="A50" s="366"/>
      <c r="B50" s="375"/>
      <c r="C50" s="1224" t="s">
        <v>667</v>
      </c>
      <c r="D50" s="1225"/>
      <c r="E50" s="1226" t="str">
        <f>IF(VLOOKUP($AK$1,[4]選択肢!$A$1:$J$32,E55,FALSE)=0,"-",VLOOKUP($AK$1,[4]選択肢!$A$1:$J$32,E55,FALSE))</f>
        <v>サービス提供責任者</v>
      </c>
      <c r="F50" s="1226"/>
      <c r="G50" s="1226"/>
      <c r="H50" s="1226"/>
      <c r="I50" s="1224" t="str">
        <f>IF(VLOOKUP($AK$1,[4]選択肢!$A$1:$J$32,I55,FALSE)=0,"-",VLOOKUP($AK$1,[4]選択肢!$A$1:$J$32,I55,FALSE))</f>
        <v>従業者</v>
      </c>
      <c r="J50" s="1225"/>
      <c r="K50" s="1225"/>
      <c r="L50" s="1225"/>
      <c r="M50" s="1225"/>
      <c r="N50" s="1227"/>
      <c r="O50" s="1228"/>
      <c r="P50" s="1228"/>
      <c r="Q50" s="1228"/>
      <c r="R50" s="1228"/>
      <c r="S50" s="1228"/>
      <c r="T50" s="1228"/>
      <c r="U50" s="1228"/>
      <c r="V50" s="1228"/>
      <c r="W50" s="1228"/>
      <c r="X50" s="1228"/>
      <c r="Y50" s="1228"/>
      <c r="Z50" s="1228"/>
      <c r="AA50" s="1228"/>
      <c r="AB50" s="1228"/>
      <c r="AC50" s="1228"/>
      <c r="AD50" s="1228"/>
      <c r="AE50" s="1228"/>
      <c r="AF50" s="1228"/>
      <c r="AG50" s="1228"/>
      <c r="AH50" s="1228"/>
      <c r="AI50" s="1228"/>
      <c r="AJ50" s="1228"/>
      <c r="AK50" s="1228"/>
      <c r="AL50" s="1228"/>
      <c r="AM50" s="1228"/>
      <c r="AN50" s="366"/>
    </row>
    <row r="51" spans="1:40" ht="18" customHeight="1">
      <c r="A51" s="366"/>
      <c r="B51" s="375"/>
      <c r="C51" s="407" t="s">
        <v>705</v>
      </c>
      <c r="D51" s="407" t="s">
        <v>706</v>
      </c>
      <c r="E51" s="408" t="s">
        <v>705</v>
      </c>
      <c r="F51" s="1233" t="s">
        <v>706</v>
      </c>
      <c r="G51" s="1233"/>
      <c r="H51" s="1233"/>
      <c r="I51" s="1229" t="s">
        <v>705</v>
      </c>
      <c r="J51" s="1230"/>
      <c r="K51" s="1231"/>
      <c r="L51" s="1229" t="s">
        <v>706</v>
      </c>
      <c r="M51" s="1230"/>
      <c r="N51" s="1231"/>
      <c r="O51" s="1232"/>
      <c r="P51" s="1232"/>
      <c r="Q51" s="1232"/>
      <c r="R51" s="1232"/>
      <c r="S51" s="1232"/>
      <c r="T51" s="1232"/>
      <c r="U51" s="1232"/>
      <c r="V51" s="1232"/>
      <c r="W51" s="1232"/>
      <c r="X51" s="1232"/>
      <c r="Y51" s="1232"/>
      <c r="Z51" s="1232"/>
      <c r="AA51" s="1232"/>
      <c r="AB51" s="1232"/>
      <c r="AC51" s="1232"/>
      <c r="AD51" s="1232"/>
      <c r="AE51" s="1232"/>
      <c r="AF51" s="1232"/>
      <c r="AG51" s="1232"/>
      <c r="AH51" s="1232"/>
      <c r="AI51" s="1232"/>
      <c r="AJ51" s="1232"/>
      <c r="AK51" s="1232"/>
      <c r="AL51" s="409"/>
      <c r="AM51" s="409"/>
      <c r="AN51" s="366"/>
    </row>
    <row r="52" spans="1:40" ht="18" customHeight="1">
      <c r="A52" s="366"/>
      <c r="B52" s="400" t="s">
        <v>707</v>
      </c>
      <c r="C52" s="408">
        <f>COUNTIFS($B$11:$B$30,C$50,$C$11:$C$30,"A",$E$11:$E$30,"*")</f>
        <v>1</v>
      </c>
      <c r="D52" s="408">
        <f>COUNTIFS($B$11:$B$30,C$50,$C$11:$C$30,"B",$E$11:$E$30,"*")</f>
        <v>0</v>
      </c>
      <c r="E52" s="408">
        <f>COUNTIFS($B$11:$B$30,E$50,$C$11:$C$30,"A",$E$11:$E$30,"*")</f>
        <v>0</v>
      </c>
      <c r="F52" s="1229">
        <f>COUNTIFS($B$11:$B$30,E$50,$C$11:$C$30,"B",$E$11:$E$30,"*")</f>
        <v>1</v>
      </c>
      <c r="G52" s="1230"/>
      <c r="H52" s="1231"/>
      <c r="I52" s="1229">
        <f>COUNTIFS($B$11:$B$30,I$50,$C$11:$C$30,"A",$E$11:$E$30,"*")</f>
        <v>0</v>
      </c>
      <c r="J52" s="1230"/>
      <c r="K52" s="1231"/>
      <c r="L52" s="1229">
        <f>COUNTIFS($B$11:$B$30,I$50,$C$11:$C$30,"B",$E$11:$E$30,"*")</f>
        <v>0</v>
      </c>
      <c r="M52" s="1230"/>
      <c r="N52" s="1231"/>
      <c r="O52" s="1232"/>
      <c r="P52" s="1232"/>
      <c r="Q52" s="1232"/>
      <c r="R52" s="1232"/>
      <c r="S52" s="1232"/>
      <c r="T52" s="1232"/>
      <c r="U52" s="1232"/>
      <c r="V52" s="1232"/>
      <c r="W52" s="1232"/>
      <c r="X52" s="1232"/>
      <c r="Y52" s="1232"/>
      <c r="Z52" s="1232"/>
      <c r="AA52" s="1232"/>
      <c r="AB52" s="1232"/>
      <c r="AC52" s="1232"/>
      <c r="AD52" s="1232"/>
      <c r="AE52" s="1232"/>
      <c r="AF52" s="1232"/>
      <c r="AG52" s="1232"/>
      <c r="AH52" s="1232"/>
      <c r="AI52" s="1232"/>
      <c r="AJ52" s="1232"/>
      <c r="AK52" s="1232"/>
      <c r="AL52" s="409"/>
      <c r="AM52" s="409"/>
      <c r="AN52" s="366"/>
    </row>
    <row r="53" spans="1:40" ht="18" customHeight="1">
      <c r="A53" s="366"/>
      <c r="B53" s="410" t="s">
        <v>708</v>
      </c>
      <c r="C53" s="411"/>
      <c r="D53" s="411"/>
      <c r="E53" s="408">
        <f>COUNTIFS($B$11:$B$30,E$50,$C$11:$C$30,"C",$E$11:$E$30,"*")</f>
        <v>1</v>
      </c>
      <c r="F53" s="1229">
        <f>COUNTIFS($B$11:$B$30,E$50,$C$11:$C$30,"D",$E$11:$E$30,"*")</f>
        <v>0</v>
      </c>
      <c r="G53" s="1230"/>
      <c r="H53" s="1231"/>
      <c r="I53" s="1229">
        <f>COUNTIFS($B$11:$B$30,I$50,$C$11:$C$30,"C",$E$11:$E$30,"*")</f>
        <v>2</v>
      </c>
      <c r="J53" s="1230"/>
      <c r="K53" s="1231"/>
      <c r="L53" s="1229">
        <f>COUNTIFS($B$11:$B$30,I$50,$C$11:$C$30,"D",$E$11:$E$30,"*")</f>
        <v>5</v>
      </c>
      <c r="M53" s="1230"/>
      <c r="N53" s="1231"/>
      <c r="O53" s="1232"/>
      <c r="P53" s="1232"/>
      <c r="Q53" s="1232"/>
      <c r="R53" s="1232"/>
      <c r="S53" s="1232"/>
      <c r="T53" s="1232"/>
      <c r="U53" s="1232"/>
      <c r="V53" s="1232"/>
      <c r="W53" s="1232"/>
      <c r="X53" s="1232"/>
      <c r="Y53" s="1232"/>
      <c r="Z53" s="1232"/>
      <c r="AA53" s="1232"/>
      <c r="AB53" s="1232"/>
      <c r="AC53" s="1232"/>
      <c r="AD53" s="1232"/>
      <c r="AE53" s="1232"/>
      <c r="AF53" s="1232"/>
      <c r="AG53" s="1232"/>
      <c r="AH53" s="1232"/>
      <c r="AI53" s="1232"/>
      <c r="AJ53" s="1232"/>
      <c r="AK53" s="1232"/>
      <c r="AL53" s="409"/>
      <c r="AM53" s="409"/>
      <c r="AN53" s="366"/>
    </row>
    <row r="54" spans="1:40" ht="18" customHeight="1">
      <c r="A54" s="366"/>
      <c r="B54" s="410" t="s">
        <v>709</v>
      </c>
      <c r="C54" s="1235"/>
      <c r="D54" s="1236"/>
      <c r="E54" s="1229" t="e">
        <f>IF($AK$3="４週",SUMIFS($AK$11:$AK$30,$B$11:$B$30,E50)/4/$AH$5,IF($AK$3="歴月",SUMIFS($AK$11:$AK$30,$B$11:$B$30,E50)/$AL$5,"記載する期間を選択してください"))</f>
        <v>#DIV/0!</v>
      </c>
      <c r="F54" s="1230"/>
      <c r="G54" s="1230"/>
      <c r="H54" s="1231"/>
      <c r="I54" s="1229" t="e">
        <f>IF($AK$3="４週",SUMIFS($AK$11:$AK$30,$B$11:$B$30,I50)/4/$AH$5,IF($AK$3="歴月",SUMIFS($AK$11:$AK$30,$B$11:$B$30,I50)/$AL$5,"記載する期間を選択してください"))</f>
        <v>#DIV/0!</v>
      </c>
      <c r="J54" s="1230"/>
      <c r="K54" s="1230"/>
      <c r="L54" s="1230"/>
      <c r="M54" s="1230"/>
      <c r="N54" s="1231"/>
      <c r="O54" s="1232"/>
      <c r="P54" s="1232"/>
      <c r="Q54" s="1232"/>
      <c r="R54" s="1232"/>
      <c r="S54" s="1232"/>
      <c r="T54" s="1232"/>
      <c r="U54" s="1232"/>
      <c r="V54" s="1232"/>
      <c r="W54" s="1232"/>
      <c r="X54" s="1232"/>
      <c r="Y54" s="1232"/>
      <c r="Z54" s="1232"/>
      <c r="AA54" s="1232"/>
      <c r="AB54" s="1232"/>
      <c r="AC54" s="1232"/>
      <c r="AD54" s="1232"/>
      <c r="AE54" s="1232"/>
      <c r="AF54" s="1232"/>
      <c r="AG54" s="1232"/>
      <c r="AH54" s="1232"/>
      <c r="AI54" s="1232"/>
      <c r="AJ54" s="1232"/>
      <c r="AK54" s="1232"/>
      <c r="AL54" s="1232"/>
      <c r="AM54" s="1232"/>
      <c r="AN54" s="366"/>
    </row>
    <row r="55" spans="1:40" ht="5.0999999999999996" customHeight="1">
      <c r="A55" s="366"/>
      <c r="B55" s="369"/>
      <c r="C55" s="412">
        <v>2</v>
      </c>
      <c r="D55" s="412"/>
      <c r="E55" s="412">
        <v>3</v>
      </c>
      <c r="F55" s="412"/>
      <c r="G55" s="412"/>
      <c r="H55" s="412"/>
      <c r="I55" s="412">
        <v>4</v>
      </c>
      <c r="J55" s="412"/>
      <c r="K55" s="412"/>
      <c r="L55" s="412"/>
      <c r="M55" s="412"/>
      <c r="N55" s="412"/>
      <c r="O55" s="412">
        <v>5</v>
      </c>
      <c r="P55" s="412"/>
      <c r="Q55" s="412"/>
      <c r="R55" s="412"/>
      <c r="S55" s="412"/>
      <c r="T55" s="412"/>
      <c r="U55" s="412">
        <v>6</v>
      </c>
      <c r="V55" s="412"/>
      <c r="W55" s="412"/>
      <c r="X55" s="412"/>
      <c r="Y55" s="412"/>
      <c r="Z55" s="412"/>
      <c r="AA55" s="412">
        <v>7</v>
      </c>
      <c r="AB55" s="412"/>
      <c r="AC55" s="412"/>
      <c r="AD55" s="412"/>
      <c r="AE55" s="412"/>
      <c r="AF55" s="412"/>
      <c r="AG55" s="412">
        <v>8</v>
      </c>
      <c r="AH55" s="412"/>
      <c r="AI55" s="412"/>
      <c r="AJ55" s="412"/>
      <c r="AK55" s="412"/>
      <c r="AL55" s="412">
        <v>9</v>
      </c>
      <c r="AM55" s="413"/>
      <c r="AN55" s="366"/>
    </row>
    <row r="56" spans="1:40" ht="15" customHeight="1">
      <c r="A56" s="390" t="s">
        <v>710</v>
      </c>
      <c r="B56" s="414"/>
      <c r="C56" s="415"/>
      <c r="D56" s="415"/>
      <c r="E56" s="415"/>
      <c r="F56" s="416"/>
      <c r="G56" s="415"/>
      <c r="H56" s="412"/>
      <c r="I56" s="412"/>
      <c r="J56" s="412"/>
      <c r="K56" s="412"/>
      <c r="L56" s="412"/>
      <c r="M56" s="412"/>
      <c r="N56" s="412"/>
      <c r="O56" s="412"/>
      <c r="P56" s="412"/>
      <c r="Q56" s="412"/>
      <c r="R56" s="412">
        <v>6</v>
      </c>
      <c r="S56" s="412"/>
      <c r="T56" s="412"/>
      <c r="U56" s="412"/>
      <c r="V56" s="412"/>
      <c r="W56" s="412"/>
      <c r="X56" s="412">
        <v>7</v>
      </c>
      <c r="Y56" s="412"/>
      <c r="Z56" s="412"/>
      <c r="AA56" s="412"/>
      <c r="AB56" s="412"/>
      <c r="AC56" s="412"/>
      <c r="AD56" s="412">
        <v>8</v>
      </c>
      <c r="AE56" s="412"/>
      <c r="AF56" s="412"/>
      <c r="AG56" s="417"/>
      <c r="AH56" s="417"/>
      <c r="AI56" s="417"/>
      <c r="AJ56" s="417">
        <v>9</v>
      </c>
      <c r="AK56" s="418"/>
      <c r="AL56" s="418"/>
      <c r="AM56" s="366"/>
    </row>
    <row r="57" spans="1:40" s="390" customFormat="1" ht="15" customHeight="1">
      <c r="A57" s="390" t="s">
        <v>711</v>
      </c>
      <c r="B57" s="391"/>
      <c r="C57" s="391"/>
      <c r="D57" s="391"/>
      <c r="E57" s="391"/>
      <c r="F57" s="391"/>
      <c r="G57" s="391"/>
      <c r="H57" s="365"/>
      <c r="I57" s="365"/>
      <c r="J57" s="365"/>
      <c r="K57" s="365"/>
      <c r="L57" s="365"/>
      <c r="M57" s="365"/>
    </row>
    <row r="58" spans="1:40" s="390" customFormat="1" ht="15" customHeight="1">
      <c r="A58" s="390" t="s">
        <v>712</v>
      </c>
      <c r="B58" s="391"/>
      <c r="C58" s="391"/>
      <c r="D58" s="391"/>
      <c r="E58" s="391"/>
      <c r="F58" s="391"/>
      <c r="G58" s="391"/>
      <c r="H58" s="365"/>
      <c r="I58" s="365"/>
      <c r="J58" s="365"/>
      <c r="K58" s="365"/>
      <c r="L58" s="365"/>
      <c r="M58" s="365"/>
    </row>
    <row r="59" spans="1:40" s="390" customFormat="1" ht="15" customHeight="1">
      <c r="A59" s="390" t="s">
        <v>713</v>
      </c>
      <c r="B59" s="391"/>
      <c r="C59" s="391"/>
      <c r="D59" s="391"/>
      <c r="E59" s="391"/>
      <c r="F59" s="391"/>
      <c r="G59" s="391"/>
      <c r="H59" s="365"/>
      <c r="I59" s="365"/>
      <c r="J59" s="365"/>
      <c r="K59" s="365"/>
      <c r="L59" s="365"/>
      <c r="M59" s="365"/>
    </row>
    <row r="60" spans="1:40" s="390" customFormat="1" ht="15" customHeight="1">
      <c r="A60" s="390" t="s">
        <v>714</v>
      </c>
      <c r="B60" s="391"/>
      <c r="C60" s="391"/>
      <c r="D60" s="391"/>
      <c r="E60" s="391"/>
      <c r="F60" s="391"/>
      <c r="G60" s="391"/>
      <c r="H60" s="365"/>
      <c r="I60" s="365"/>
      <c r="J60" s="365"/>
      <c r="K60" s="365"/>
      <c r="L60" s="365"/>
      <c r="M60" s="365"/>
    </row>
    <row r="61" spans="1:40" ht="15" customHeight="1">
      <c r="A61" s="390" t="s">
        <v>715</v>
      </c>
      <c r="B61" s="419"/>
      <c r="C61" s="390"/>
      <c r="D61" s="390"/>
      <c r="E61" s="390"/>
      <c r="F61" s="390"/>
      <c r="G61" s="390"/>
    </row>
    <row r="62" spans="1:40" ht="15" customHeight="1">
      <c r="A62" s="390" t="s">
        <v>716</v>
      </c>
      <c r="B62" s="419"/>
      <c r="C62" s="390"/>
      <c r="D62" s="390"/>
      <c r="E62" s="390"/>
      <c r="F62" s="390"/>
      <c r="G62" s="390"/>
    </row>
    <row r="63" spans="1:40" ht="15" customHeight="1">
      <c r="A63" s="390"/>
      <c r="B63" s="400" t="s">
        <v>717</v>
      </c>
      <c r="C63" s="1187" t="s">
        <v>718</v>
      </c>
      <c r="D63" s="1187"/>
      <c r="E63" s="1187"/>
      <c r="F63" s="390"/>
      <c r="G63" s="390"/>
    </row>
    <row r="64" spans="1:40" ht="15" customHeight="1">
      <c r="A64" s="390"/>
      <c r="B64" s="420" t="s">
        <v>668</v>
      </c>
      <c r="C64" s="1234" t="s">
        <v>719</v>
      </c>
      <c r="D64" s="1234"/>
      <c r="E64" s="1234"/>
      <c r="F64" s="390"/>
      <c r="G64" s="390"/>
    </row>
    <row r="65" spans="1:7" ht="15" customHeight="1">
      <c r="A65" s="390"/>
      <c r="B65" s="420" t="s">
        <v>670</v>
      </c>
      <c r="C65" s="1234" t="s">
        <v>720</v>
      </c>
      <c r="D65" s="1234"/>
      <c r="E65" s="1234"/>
      <c r="F65" s="390"/>
      <c r="G65" s="390"/>
    </row>
    <row r="66" spans="1:7" ht="15" customHeight="1">
      <c r="A66" s="390"/>
      <c r="B66" s="420" t="s">
        <v>671</v>
      </c>
      <c r="C66" s="1234" t="s">
        <v>721</v>
      </c>
      <c r="D66" s="1234"/>
      <c r="E66" s="1234"/>
      <c r="F66" s="390"/>
      <c r="G66" s="390"/>
    </row>
    <row r="67" spans="1:7" ht="15" customHeight="1">
      <c r="A67" s="390"/>
      <c r="B67" s="420" t="s">
        <v>673</v>
      </c>
      <c r="C67" s="1234" t="s">
        <v>722</v>
      </c>
      <c r="D67" s="1234"/>
      <c r="E67" s="1234"/>
      <c r="F67" s="390"/>
      <c r="G67" s="390"/>
    </row>
    <row r="68" spans="1:7" ht="15" customHeight="1">
      <c r="A68" s="390"/>
      <c r="B68" s="390" t="s">
        <v>723</v>
      </c>
      <c r="C68" s="390"/>
      <c r="D68" s="390"/>
      <c r="E68" s="390"/>
      <c r="F68" s="390"/>
      <c r="G68" s="390"/>
    </row>
    <row r="69" spans="1:7" ht="15" customHeight="1">
      <c r="A69" s="390"/>
      <c r="B69" s="390" t="s">
        <v>724</v>
      </c>
      <c r="C69" s="390"/>
      <c r="D69" s="390"/>
      <c r="E69" s="390"/>
      <c r="F69" s="390"/>
      <c r="G69" s="390"/>
    </row>
    <row r="70" spans="1:7" ht="15" customHeight="1">
      <c r="A70" s="390"/>
      <c r="B70" s="390" t="s">
        <v>725</v>
      </c>
      <c r="C70" s="390"/>
      <c r="D70" s="390"/>
      <c r="E70" s="390"/>
      <c r="F70" s="390"/>
      <c r="G70" s="390"/>
    </row>
    <row r="71" spans="1:7" ht="15" customHeight="1">
      <c r="A71" s="390" t="s">
        <v>726</v>
      </c>
      <c r="B71" s="419"/>
      <c r="C71" s="390"/>
      <c r="D71" s="390"/>
      <c r="E71" s="390"/>
      <c r="F71" s="390"/>
      <c r="G71" s="390"/>
    </row>
    <row r="72" spans="1:7" ht="15" customHeight="1">
      <c r="A72" s="390" t="s">
        <v>727</v>
      </c>
      <c r="B72" s="419"/>
      <c r="C72" s="390"/>
      <c r="D72" s="390"/>
      <c r="E72" s="390"/>
      <c r="F72" s="390"/>
      <c r="G72" s="390"/>
    </row>
    <row r="73" spans="1:7" ht="15" customHeight="1">
      <c r="A73" s="390" t="s">
        <v>728</v>
      </c>
      <c r="B73" s="419"/>
      <c r="C73" s="390"/>
      <c r="D73" s="390"/>
      <c r="E73" s="390"/>
      <c r="F73" s="390"/>
      <c r="G73" s="390"/>
    </row>
    <row r="74" spans="1:7" ht="15" customHeight="1">
      <c r="A74" s="390" t="s">
        <v>729</v>
      </c>
      <c r="B74" s="419"/>
      <c r="C74" s="390"/>
      <c r="D74" s="390"/>
      <c r="E74" s="390"/>
      <c r="F74" s="390"/>
      <c r="G74" s="390"/>
    </row>
    <row r="75" spans="1:7" ht="15" customHeight="1">
      <c r="A75" s="390" t="s">
        <v>730</v>
      </c>
      <c r="B75" s="419"/>
      <c r="C75" s="390"/>
      <c r="D75" s="390"/>
      <c r="E75" s="390"/>
      <c r="F75" s="390"/>
      <c r="G75" s="390"/>
    </row>
    <row r="76" spans="1:7" ht="15" customHeight="1">
      <c r="A76" s="390" t="s">
        <v>731</v>
      </c>
      <c r="B76" s="419"/>
      <c r="C76" s="390"/>
      <c r="D76" s="390"/>
      <c r="E76" s="390"/>
      <c r="F76" s="390"/>
      <c r="G76" s="390"/>
    </row>
    <row r="77" spans="1:7" ht="15" customHeight="1">
      <c r="A77" s="390"/>
      <c r="B77" s="390" t="s">
        <v>732</v>
      </c>
      <c r="C77" s="390"/>
      <c r="D77" s="390"/>
      <c r="E77" s="390"/>
      <c r="F77" s="390"/>
      <c r="G77" s="390"/>
    </row>
    <row r="78" spans="1:7" ht="15" customHeight="1">
      <c r="A78" s="390"/>
      <c r="B78" s="390" t="s">
        <v>733</v>
      </c>
      <c r="C78" s="390"/>
      <c r="D78" s="390"/>
      <c r="E78" s="390"/>
      <c r="F78" s="390"/>
      <c r="G78" s="390"/>
    </row>
    <row r="79" spans="1:7" ht="15" customHeight="1">
      <c r="A79" s="390" t="s">
        <v>734</v>
      </c>
      <c r="B79" s="419"/>
      <c r="C79" s="390"/>
      <c r="D79" s="390"/>
      <c r="E79" s="390"/>
      <c r="F79" s="390"/>
      <c r="G79" s="390"/>
    </row>
    <row r="80" spans="1:7" ht="15" customHeight="1">
      <c r="A80" s="390" t="s">
        <v>735</v>
      </c>
      <c r="B80" s="419"/>
      <c r="C80" s="390"/>
      <c r="D80" s="390"/>
      <c r="E80" s="390"/>
      <c r="F80" s="390"/>
      <c r="G80" s="390"/>
    </row>
    <row r="81" spans="1:7" ht="15" customHeight="1">
      <c r="A81" s="390" t="s">
        <v>736</v>
      </c>
      <c r="B81" s="419"/>
      <c r="C81" s="390"/>
      <c r="D81" s="390"/>
      <c r="E81" s="390"/>
      <c r="F81" s="390"/>
      <c r="G81" s="390"/>
    </row>
    <row r="82" spans="1:7" ht="15" customHeight="1">
      <c r="A82" s="390" t="s">
        <v>737</v>
      </c>
      <c r="B82" s="419"/>
      <c r="C82" s="390"/>
      <c r="D82" s="390"/>
      <c r="E82" s="390"/>
      <c r="F82" s="390"/>
      <c r="G82" s="390"/>
    </row>
    <row r="83" spans="1:7" ht="15" customHeight="1">
      <c r="A83" s="390" t="s">
        <v>738</v>
      </c>
      <c r="B83" s="419"/>
      <c r="C83" s="390"/>
      <c r="D83" s="390"/>
      <c r="E83" s="390"/>
      <c r="F83" s="390"/>
      <c r="G83" s="390"/>
    </row>
    <row r="84" spans="1:7" ht="15" customHeight="1">
      <c r="A84" s="390" t="s">
        <v>739</v>
      </c>
      <c r="B84" s="419"/>
      <c r="C84" s="390"/>
      <c r="D84" s="390"/>
      <c r="E84" s="390"/>
      <c r="F84" s="390"/>
      <c r="G84" s="390"/>
    </row>
    <row r="85" spans="1:7" ht="15" customHeight="1">
      <c r="A85" s="390" t="s">
        <v>740</v>
      </c>
      <c r="B85" s="419"/>
      <c r="C85" s="390"/>
      <c r="D85" s="390"/>
      <c r="E85" s="390"/>
      <c r="F85" s="390"/>
      <c r="G85" s="390"/>
    </row>
    <row r="86" spans="1:7" ht="15" customHeight="1">
      <c r="A86" s="390" t="s">
        <v>741</v>
      </c>
      <c r="B86" s="419"/>
      <c r="C86" s="390"/>
      <c r="D86" s="390"/>
      <c r="E86" s="390"/>
      <c r="F86" s="390"/>
      <c r="G86" s="390"/>
    </row>
  </sheetData>
  <mergeCells count="134">
    <mergeCell ref="AL54:AM54"/>
    <mergeCell ref="C63:E63"/>
    <mergeCell ref="C64:E64"/>
    <mergeCell ref="C65:E65"/>
    <mergeCell ref="X53:Z53"/>
    <mergeCell ref="AA53:AC53"/>
    <mergeCell ref="AD53:AF53"/>
    <mergeCell ref="AG53:AI53"/>
    <mergeCell ref="AJ53:AK53"/>
    <mergeCell ref="C54:D54"/>
    <mergeCell ref="E54:H54"/>
    <mergeCell ref="I54:N54"/>
    <mergeCell ref="O54:T54"/>
    <mergeCell ref="U54:Z54"/>
    <mergeCell ref="F53:H53"/>
    <mergeCell ref="I53:K53"/>
    <mergeCell ref="L53:N53"/>
    <mergeCell ref="O53:Q53"/>
    <mergeCell ref="R53:T53"/>
    <mergeCell ref="U53:W53"/>
    <mergeCell ref="X51:Z51"/>
    <mergeCell ref="AA51:AC51"/>
    <mergeCell ref="AD51:AF51"/>
    <mergeCell ref="AG51:AI51"/>
    <mergeCell ref="AJ51:AK51"/>
    <mergeCell ref="U51:W51"/>
    <mergeCell ref="C66:E66"/>
    <mergeCell ref="C67:E67"/>
    <mergeCell ref="AA54:AF54"/>
    <mergeCell ref="AG54:AK54"/>
    <mergeCell ref="C50:D50"/>
    <mergeCell ref="E50:H50"/>
    <mergeCell ref="I50:N50"/>
    <mergeCell ref="O50:T50"/>
    <mergeCell ref="U50:Z50"/>
    <mergeCell ref="AA50:AF50"/>
    <mergeCell ref="AG50:AK50"/>
    <mergeCell ref="AL50:AM50"/>
    <mergeCell ref="F52:H52"/>
    <mergeCell ref="I52:K52"/>
    <mergeCell ref="L52:N52"/>
    <mergeCell ref="O52:Q52"/>
    <mergeCell ref="R52:T52"/>
    <mergeCell ref="F51:H51"/>
    <mergeCell ref="I51:K51"/>
    <mergeCell ref="L51:N51"/>
    <mergeCell ref="O51:Q51"/>
    <mergeCell ref="R51:T51"/>
    <mergeCell ref="U52:W52"/>
    <mergeCell ref="X52:Z52"/>
    <mergeCell ref="AA52:AC52"/>
    <mergeCell ref="AD52:AF52"/>
    <mergeCell ref="AG52:AI52"/>
    <mergeCell ref="AJ52:AK52"/>
    <mergeCell ref="N43:AG43"/>
    <mergeCell ref="AH43:AL43"/>
    <mergeCell ref="AM43:AN43"/>
    <mergeCell ref="I44:K44"/>
    <mergeCell ref="X44:Y44"/>
    <mergeCell ref="AH40:AI40"/>
    <mergeCell ref="AK40:AL40"/>
    <mergeCell ref="AM40:AN42"/>
    <mergeCell ref="M47:AN47"/>
    <mergeCell ref="A41:C41"/>
    <mergeCell ref="F41:H41"/>
    <mergeCell ref="I41:K41"/>
    <mergeCell ref="Q41:AG41"/>
    <mergeCell ref="AH41:AI41"/>
    <mergeCell ref="AK41:AL41"/>
    <mergeCell ref="A42:C42"/>
    <mergeCell ref="A40:C40"/>
    <mergeCell ref="F40:H40"/>
    <mergeCell ref="I40:K40"/>
    <mergeCell ref="M40:M42"/>
    <mergeCell ref="N40:P42"/>
    <mergeCell ref="Q40:AG40"/>
    <mergeCell ref="F42:H42"/>
    <mergeCell ref="I42:K42"/>
    <mergeCell ref="Q42:AG42"/>
    <mergeCell ref="AH42:AI42"/>
    <mergeCell ref="AK42:AL42"/>
    <mergeCell ref="A39:C39"/>
    <mergeCell ref="F39:H39"/>
    <mergeCell ref="I39:K39"/>
    <mergeCell ref="M39:AG39"/>
    <mergeCell ref="AH39:AL39"/>
    <mergeCell ref="AM39:AN39"/>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6">
    <dataValidation type="list" allowBlank="1" showInputMessage="1" showErrorMessage="1" sqref="M40:M43 X44:Y44" xr:uid="{EBC3735B-265D-4EEB-A5BF-C38D30B3D2F9}">
      <formula1>"○"</formula1>
    </dataValidation>
    <dataValidation type="list" allowBlank="1" showInputMessage="1" showErrorMessage="1" sqref="C11:C30" xr:uid="{E0B47BAD-FE6C-4147-94C2-D0D9312E0621}">
      <formula1>"A,B,C,D"</formula1>
    </dataValidation>
    <dataValidation operator="greaterThanOrEqual" allowBlank="1" showInputMessage="1" showErrorMessage="1" sqref="X38 I47:I48 U38 I34:I37 L34:L36 L47:L48" xr:uid="{64C3ED15-EC42-42CB-B8C3-67C5BFEC2474}"/>
    <dataValidation type="whole" operator="greaterThanOrEqual" allowBlank="1" showInputMessage="1" showErrorMessage="1" sqref="D40:F41" xr:uid="{A3D0F2D3-458D-435B-89FF-99447277EAE8}">
      <formula1>0</formula1>
    </dataValidation>
    <dataValidation type="list" allowBlank="1" showInputMessage="1" showErrorMessage="1" sqref="AK4:AN4" xr:uid="{FEDF2131-CA2E-40BE-9B2F-277724A6F375}">
      <formula1>"予定,実績"</formula1>
    </dataValidation>
    <dataValidation type="list" allowBlank="1" showInputMessage="1" sqref="B11:B30" xr:uid="{7053B503-4219-4F17-AABC-933A3F901557}">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1" fitToWidth="0" fitToHeight="0" orientation="landscape" r:id="rId1"/>
  <headerFooter alignWithMargins="0">
    <oddHeader>&amp;L&amp;"ＭＳ ゴシック,標準"&amp;10（参考様式）</oddHeader>
  </headerFooter>
  <rowBreaks count="1" manualBreakCount="1">
    <brk id="36" max="3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5218D-BCE4-43CC-BBA3-0C5829FB84E9}">
  <dimension ref="A1:AN83"/>
  <sheetViews>
    <sheetView showGridLines="0" view="pageBreakPreview" zoomScaleNormal="100" zoomScaleSheetLayoutView="100" workbookViewId="0">
      <selection activeCell="B21" sqref="B21"/>
    </sheetView>
  </sheetViews>
  <sheetFormatPr defaultColWidth="9.109375" defaultRowHeight="21" customHeight="1"/>
  <cols>
    <col min="1" max="1" width="2.77734375" style="369" customWidth="1"/>
    <col min="2" max="2" width="16.77734375" style="363" customWidth="1"/>
    <col min="3" max="3" width="8"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4.9"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742</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4"/>
      <c r="AL11" s="385"/>
      <c r="AM11" s="1193"/>
      <c r="AN11" s="1193"/>
    </row>
    <row r="12" spans="1:40" ht="18" customHeight="1">
      <c r="A12" s="378">
        <v>2</v>
      </c>
      <c r="B12" s="379" t="s">
        <v>669</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+SUM(F12:AJ12)</f>
        <v>0</v>
      </c>
      <c r="AL12" s="387">
        <f t="shared" ref="AL12:AL30" si="0">IF($AK$3="４週",AK12/4,AK12/(DAY(EOMONTH($F$9,0))/7))</f>
        <v>0</v>
      </c>
      <c r="AM12" s="1193"/>
      <c r="AN12" s="1193"/>
    </row>
    <row r="13" spans="1:40" ht="18" customHeight="1">
      <c r="A13" s="378">
        <v>3</v>
      </c>
      <c r="B13" s="379" t="s">
        <v>669</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+SUM(F13:AJ13)</f>
        <v>0</v>
      </c>
      <c r="AL13" s="387">
        <f t="shared" si="0"/>
        <v>0</v>
      </c>
      <c r="AM13" s="1193"/>
      <c r="AN13" s="1193"/>
    </row>
    <row r="14" spans="1:40" ht="18" customHeight="1">
      <c r="A14" s="378">
        <v>4</v>
      </c>
      <c r="B14" s="379" t="s">
        <v>672</v>
      </c>
      <c r="C14" s="380" t="s">
        <v>671</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ref="AK14:AK30" si="1">+SUM(F14:AJ14)</f>
        <v>0</v>
      </c>
      <c r="AL14" s="387">
        <f t="shared" si="0"/>
        <v>0</v>
      </c>
      <c r="AM14" s="1193"/>
      <c r="AN14" s="1193"/>
    </row>
    <row r="15" spans="1:40" ht="18" customHeight="1">
      <c r="A15" s="378">
        <v>5</v>
      </c>
      <c r="B15" s="379" t="s">
        <v>672</v>
      </c>
      <c r="C15" s="380" t="s">
        <v>671</v>
      </c>
      <c r="D15" s="381"/>
      <c r="E15" s="382" t="s">
        <v>674</v>
      </c>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1"/>
        <v>0</v>
      </c>
      <c r="AL15" s="387">
        <f t="shared" si="0"/>
        <v>0</v>
      </c>
      <c r="AM15" s="1193"/>
      <c r="AN15" s="1193"/>
    </row>
    <row r="16" spans="1:40" ht="18" customHeight="1">
      <c r="A16" s="378">
        <v>6</v>
      </c>
      <c r="B16" s="379" t="s">
        <v>672</v>
      </c>
      <c r="C16" s="380" t="s">
        <v>673</v>
      </c>
      <c r="D16" s="381"/>
      <c r="E16" s="382" t="s">
        <v>675</v>
      </c>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1"/>
        <v>0</v>
      </c>
      <c r="AL16" s="387">
        <f t="shared" si="0"/>
        <v>0</v>
      </c>
      <c r="AM16" s="1193"/>
      <c r="AN16" s="1193"/>
    </row>
    <row r="17" spans="1:40" ht="18" customHeight="1">
      <c r="A17" s="378">
        <v>7</v>
      </c>
      <c r="B17" s="379" t="s">
        <v>672</v>
      </c>
      <c r="C17" s="380" t="s">
        <v>673</v>
      </c>
      <c r="D17" s="381"/>
      <c r="E17" s="382" t="s">
        <v>676</v>
      </c>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1"/>
        <v>0</v>
      </c>
      <c r="AL17" s="387">
        <f t="shared" si="0"/>
        <v>0</v>
      </c>
      <c r="AM17" s="1193"/>
      <c r="AN17" s="1193"/>
    </row>
    <row r="18" spans="1:40" ht="18" customHeight="1">
      <c r="A18" s="378">
        <v>8</v>
      </c>
      <c r="B18" s="379" t="s">
        <v>672</v>
      </c>
      <c r="C18" s="380" t="s">
        <v>673</v>
      </c>
      <c r="D18" s="381"/>
      <c r="E18" s="382" t="s">
        <v>677</v>
      </c>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1"/>
        <v>0</v>
      </c>
      <c r="AL18" s="387">
        <f t="shared" si="0"/>
        <v>0</v>
      </c>
      <c r="AM18" s="1193"/>
      <c r="AN18" s="1193"/>
    </row>
    <row r="19" spans="1:40" ht="18" customHeight="1">
      <c r="A19" s="378">
        <v>9</v>
      </c>
      <c r="B19" s="379" t="s">
        <v>672</v>
      </c>
      <c r="C19" s="380" t="s">
        <v>673</v>
      </c>
      <c r="D19" s="381"/>
      <c r="E19" s="382" t="s">
        <v>678</v>
      </c>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1"/>
        <v>0</v>
      </c>
      <c r="AL19" s="387">
        <f t="shared" si="0"/>
        <v>0</v>
      </c>
      <c r="AM19" s="1193"/>
      <c r="AN19" s="1193"/>
    </row>
    <row r="20" spans="1:40" ht="18" customHeight="1">
      <c r="A20" s="378">
        <v>10</v>
      </c>
      <c r="B20" s="379" t="s">
        <v>672</v>
      </c>
      <c r="C20" s="380" t="s">
        <v>673</v>
      </c>
      <c r="D20" s="381"/>
      <c r="E20" s="382" t="s">
        <v>679</v>
      </c>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1"/>
        <v>0</v>
      </c>
      <c r="AL20" s="387">
        <f t="shared" si="0"/>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1"/>
        <v>0</v>
      </c>
      <c r="AL21" s="387">
        <f t="shared" si="0"/>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1"/>
        <v>0</v>
      </c>
      <c r="AL22" s="387">
        <f t="shared" si="0"/>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1"/>
        <v>0</v>
      </c>
      <c r="AL23" s="387">
        <f t="shared" si="0"/>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1"/>
        <v>0</v>
      </c>
      <c r="AL24" s="387">
        <f t="shared" si="0"/>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1"/>
        <v>0</v>
      </c>
      <c r="AL25" s="387">
        <f t="shared" si="0"/>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1"/>
        <v>0</v>
      </c>
      <c r="AL26" s="387">
        <f t="shared" si="0"/>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1"/>
        <v>0</v>
      </c>
      <c r="AL27" s="387">
        <f t="shared" si="0"/>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1"/>
        <v>0</v>
      </c>
      <c r="AL28" s="387">
        <f t="shared" si="0"/>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1"/>
        <v>0</v>
      </c>
      <c r="AL29" s="387">
        <f t="shared" si="0"/>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1"/>
        <v>0</v>
      </c>
      <c r="AL30" s="387">
        <f t="shared" si="0"/>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+SUM(F31:AJ31)</f>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0"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0" ht="5.0999999999999996" customHeight="1">
      <c r="A34" s="391"/>
      <c r="B34" s="391"/>
      <c r="C34" s="391"/>
      <c r="D34" s="392"/>
      <c r="E34" s="392"/>
      <c r="F34" s="392"/>
      <c r="G34" s="392"/>
      <c r="H34" s="392"/>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3"/>
      <c r="AK34" s="390"/>
      <c r="AL34" s="375"/>
      <c r="AM34" s="375"/>
      <c r="AN34" s="366"/>
    </row>
    <row r="35" spans="1:40" ht="5.0999999999999996" customHeight="1">
      <c r="A35" s="391"/>
      <c r="B35" s="391"/>
      <c r="C35" s="391"/>
      <c r="D35" s="392"/>
      <c r="E35" s="392"/>
      <c r="F35" s="392"/>
      <c r="G35" s="392"/>
      <c r="H35" s="392"/>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3"/>
      <c r="AK35" s="390"/>
      <c r="AL35" s="375"/>
      <c r="AM35" s="375"/>
      <c r="AN35" s="366"/>
    </row>
    <row r="36" spans="1:40" ht="5.0999999999999996" customHeight="1">
      <c r="A36" s="391"/>
      <c r="B36" s="391"/>
      <c r="C36" s="391"/>
      <c r="D36" s="392"/>
      <c r="E36" s="392"/>
      <c r="F36" s="392"/>
      <c r="G36" s="392"/>
      <c r="H36" s="392"/>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3"/>
      <c r="AK36" s="390"/>
      <c r="AL36" s="375"/>
      <c r="AM36" s="375"/>
      <c r="AN36" s="366"/>
    </row>
    <row r="37" spans="1:40" ht="18" customHeight="1">
      <c r="A37" s="365" t="s">
        <v>681</v>
      </c>
      <c r="B37" s="390"/>
      <c r="D37" s="390"/>
      <c r="E37" s="390"/>
      <c r="F37" s="390"/>
      <c r="G37" s="390"/>
      <c r="H37" s="390"/>
      <c r="I37" s="390"/>
      <c r="J37" s="390"/>
      <c r="K37" s="390"/>
    </row>
    <row r="38" spans="1:40" ht="18" customHeight="1">
      <c r="A38" s="394" t="s">
        <v>682</v>
      </c>
      <c r="B38" s="394"/>
      <c r="M38" s="365" t="s">
        <v>683</v>
      </c>
      <c r="N38" s="390"/>
      <c r="P38" s="390"/>
      <c r="Q38" s="390"/>
      <c r="R38" s="390"/>
      <c r="S38" s="390"/>
      <c r="T38" s="390"/>
      <c r="U38" s="395" t="str">
        <f>IF(COUNTIF(M40:M43,"○")&gt;1,"いずれか１つを選択してください。","")</f>
        <v/>
      </c>
      <c r="V38" s="390"/>
      <c r="W38" s="390"/>
      <c r="X38" s="390"/>
      <c r="Y38" s="390"/>
      <c r="Z38" s="390"/>
      <c r="AA38" s="390"/>
      <c r="AB38" s="390"/>
      <c r="AC38" s="390"/>
      <c r="AD38" s="390"/>
      <c r="AE38" s="390"/>
      <c r="AF38" s="390"/>
      <c r="AG38" s="390"/>
      <c r="AH38" s="390"/>
      <c r="AI38" s="390"/>
      <c r="AJ38" s="390"/>
      <c r="AK38" s="393"/>
      <c r="AL38" s="390"/>
      <c r="AM38" s="375"/>
      <c r="AN38" s="375"/>
    </row>
    <row r="39" spans="1:40" ht="18.75" customHeight="1">
      <c r="A39" s="1196"/>
      <c r="B39" s="1196"/>
      <c r="C39" s="1196"/>
      <c r="D39" s="396">
        <f>IF(S2=1,10,IF(S2=2,11,IF(S2=3,12,S2-3)))</f>
        <v>2</v>
      </c>
      <c r="E39" s="396">
        <f>IF(S2=1,11,IF(S2=2,12,S2-2))</f>
        <v>3</v>
      </c>
      <c r="F39" s="1197">
        <f>IF(S2=1,12,S2-1)</f>
        <v>4</v>
      </c>
      <c r="G39" s="1197"/>
      <c r="H39" s="1197"/>
      <c r="I39" s="1187" t="s">
        <v>684</v>
      </c>
      <c r="J39" s="1187"/>
      <c r="K39" s="1187"/>
      <c r="M39" s="1188" t="s">
        <v>685</v>
      </c>
      <c r="N39" s="1198"/>
      <c r="O39" s="1198"/>
      <c r="P39" s="1198"/>
      <c r="Q39" s="1198"/>
      <c r="R39" s="1198"/>
      <c r="S39" s="1198"/>
      <c r="T39" s="1198"/>
      <c r="U39" s="1198"/>
      <c r="V39" s="1198"/>
      <c r="W39" s="1198"/>
      <c r="X39" s="1198"/>
      <c r="Y39" s="1198"/>
      <c r="Z39" s="1198"/>
      <c r="AA39" s="1198"/>
      <c r="AB39" s="1198"/>
      <c r="AC39" s="1198"/>
      <c r="AD39" s="1198"/>
      <c r="AE39" s="1198"/>
      <c r="AF39" s="1198"/>
      <c r="AG39" s="1198"/>
      <c r="AH39" s="1199" t="s">
        <v>686</v>
      </c>
      <c r="AI39" s="1200"/>
      <c r="AJ39" s="1200"/>
      <c r="AK39" s="1200"/>
      <c r="AL39" s="1201"/>
      <c r="AM39" s="1194" t="s">
        <v>687</v>
      </c>
      <c r="AN39" s="1194"/>
    </row>
    <row r="40" spans="1:40" ht="18" customHeight="1">
      <c r="A40" s="1194" t="s">
        <v>743</v>
      </c>
      <c r="B40" s="1194"/>
      <c r="C40" s="1194"/>
      <c r="D40" s="397">
        <v>80</v>
      </c>
      <c r="E40" s="397">
        <v>80</v>
      </c>
      <c r="F40" s="1203">
        <v>81</v>
      </c>
      <c r="G40" s="1203"/>
      <c r="H40" s="1203"/>
      <c r="I40" s="1187">
        <f>SUM(D40:F40)</f>
        <v>241</v>
      </c>
      <c r="J40" s="1187"/>
      <c r="K40" s="1187"/>
      <c r="M40" s="1208" t="s">
        <v>689</v>
      </c>
      <c r="N40" s="1184" t="s">
        <v>690</v>
      </c>
      <c r="O40" s="1211"/>
      <c r="P40" s="1212"/>
      <c r="Q40" s="1217" t="s">
        <v>744</v>
      </c>
      <c r="R40" s="1218"/>
      <c r="S40" s="1218"/>
      <c r="T40" s="1218"/>
      <c r="U40" s="1218"/>
      <c r="V40" s="1218"/>
      <c r="W40" s="1218"/>
      <c r="X40" s="1218"/>
      <c r="Y40" s="1218"/>
      <c r="Z40" s="1218"/>
      <c r="AA40" s="1218"/>
      <c r="AB40" s="1218"/>
      <c r="AC40" s="1218"/>
      <c r="AD40" s="1218"/>
      <c r="AE40" s="1218"/>
      <c r="AF40" s="1218"/>
      <c r="AG40" s="1219"/>
      <c r="AH40" s="1207">
        <f>SUM(F32:AJ32)</f>
        <v>0</v>
      </c>
      <c r="AI40" s="1190"/>
      <c r="AJ40" s="398" t="s">
        <v>692</v>
      </c>
      <c r="AK40" s="1207">
        <f>ROUNDUP(AH40/1000,0)</f>
        <v>0</v>
      </c>
      <c r="AL40" s="1190"/>
      <c r="AM40" s="1182">
        <f>MIN(AH40:AK42)</f>
        <v>0</v>
      </c>
      <c r="AN40" s="1237"/>
    </row>
    <row r="41" spans="1:40" ht="18" customHeight="1">
      <c r="A41" s="1241"/>
      <c r="B41" s="1241"/>
      <c r="C41" s="1241"/>
      <c r="D41" s="375"/>
      <c r="E41" s="375"/>
      <c r="F41" s="421"/>
      <c r="G41" s="421"/>
      <c r="H41" s="402" t="s">
        <v>745</v>
      </c>
      <c r="I41" s="421"/>
      <c r="J41" s="421"/>
      <c r="K41" s="421"/>
      <c r="L41" s="422"/>
      <c r="M41" s="1209"/>
      <c r="N41" s="1185"/>
      <c r="O41" s="1213"/>
      <c r="P41" s="1214"/>
      <c r="Q41" s="1204" t="s">
        <v>746</v>
      </c>
      <c r="R41" s="1205"/>
      <c r="S41" s="1205"/>
      <c r="T41" s="1205"/>
      <c r="U41" s="1205"/>
      <c r="V41" s="1205"/>
      <c r="W41" s="1205"/>
      <c r="X41" s="1205"/>
      <c r="Y41" s="1205"/>
      <c r="Z41" s="1205"/>
      <c r="AA41" s="1205"/>
      <c r="AB41" s="1205"/>
      <c r="AC41" s="1205"/>
      <c r="AD41" s="1205"/>
      <c r="AE41" s="1205"/>
      <c r="AF41" s="1205"/>
      <c r="AG41" s="1206"/>
      <c r="AH41" s="1188">
        <f>COUNTA(B12:B30)</f>
        <v>9</v>
      </c>
      <c r="AI41" s="1202"/>
      <c r="AJ41" s="399" t="s">
        <v>695</v>
      </c>
      <c r="AK41" s="1207">
        <f>ROUNDUP(AH41/20,0)</f>
        <v>1</v>
      </c>
      <c r="AL41" s="1190"/>
      <c r="AM41" s="1183"/>
      <c r="AN41" s="1238"/>
    </row>
    <row r="42" spans="1:40" ht="18" customHeight="1">
      <c r="B42" s="369"/>
      <c r="I42" s="1187">
        <f>I40/3</f>
        <v>80.333333333333329</v>
      </c>
      <c r="J42" s="1187"/>
      <c r="K42" s="1187"/>
      <c r="M42" s="1210"/>
      <c r="N42" s="1186"/>
      <c r="O42" s="1215"/>
      <c r="P42" s="1216"/>
      <c r="Q42" s="1204" t="s">
        <v>747</v>
      </c>
      <c r="R42" s="1205"/>
      <c r="S42" s="1205"/>
      <c r="T42" s="1205"/>
      <c r="U42" s="1205"/>
      <c r="V42" s="1205"/>
      <c r="W42" s="1205"/>
      <c r="X42" s="1205"/>
      <c r="Y42" s="1205"/>
      <c r="Z42" s="1205"/>
      <c r="AA42" s="1205"/>
      <c r="AB42" s="1205"/>
      <c r="AC42" s="1205"/>
      <c r="AD42" s="1205"/>
      <c r="AE42" s="1205"/>
      <c r="AF42" s="1205"/>
      <c r="AG42" s="1206"/>
      <c r="AH42" s="1207">
        <f>ROUNDDOWN(I42,1)</f>
        <v>80.3</v>
      </c>
      <c r="AI42" s="1190"/>
      <c r="AJ42" s="401" t="s">
        <v>695</v>
      </c>
      <c r="AK42" s="1207">
        <f>ROUNDUP(AH42/10,0)</f>
        <v>9</v>
      </c>
      <c r="AL42" s="1190"/>
      <c r="AM42" s="1239"/>
      <c r="AN42" s="1240"/>
    </row>
    <row r="43" spans="1:40" ht="18" customHeight="1">
      <c r="B43" s="369"/>
      <c r="I43" s="375"/>
      <c r="J43" s="375"/>
      <c r="K43" s="375"/>
      <c r="M43" s="397"/>
      <c r="N43" s="1204" t="s">
        <v>699</v>
      </c>
      <c r="O43" s="1205"/>
      <c r="P43" s="1205"/>
      <c r="Q43" s="1205"/>
      <c r="R43" s="1205"/>
      <c r="S43" s="1205"/>
      <c r="T43" s="1205"/>
      <c r="U43" s="1205"/>
      <c r="V43" s="1205"/>
      <c r="W43" s="1205"/>
      <c r="X43" s="1205"/>
      <c r="Y43" s="1205"/>
      <c r="Z43" s="1205"/>
      <c r="AA43" s="1205"/>
      <c r="AB43" s="1205"/>
      <c r="AC43" s="1205"/>
      <c r="AD43" s="1205"/>
      <c r="AE43" s="1205"/>
      <c r="AF43" s="1205"/>
      <c r="AG43" s="1206"/>
      <c r="AH43" s="1242"/>
      <c r="AI43" s="1243"/>
      <c r="AJ43" s="1243"/>
      <c r="AK43" s="1243"/>
      <c r="AL43" s="1244"/>
      <c r="AM43" s="1188" cm="1">
        <f t="array" ref="AM43">ROUNDUP(_xlfn.IFS(AM40&lt;2,1,AND(AM40&lt;=2,AM40&lt;6),AM40-1,AM40&gt;=6,AM40/2*3),1)</f>
        <v>1</v>
      </c>
      <c r="AN43" s="1202"/>
    </row>
    <row r="44" spans="1:40" ht="18" customHeight="1">
      <c r="A44" s="366"/>
      <c r="B44" s="369"/>
      <c r="H44" s="390"/>
      <c r="M44" s="390" t="s">
        <v>748</v>
      </c>
      <c r="W44" s="375"/>
      <c r="X44" s="390"/>
      <c r="Y44" s="390"/>
      <c r="Z44" s="390"/>
      <c r="AA44" s="390"/>
      <c r="AB44" s="390"/>
      <c r="AC44" s="390"/>
      <c r="AD44" s="390"/>
      <c r="AE44" s="390"/>
      <c r="AF44" s="390"/>
      <c r="AG44" s="390"/>
      <c r="AH44" s="390"/>
      <c r="AI44" s="390"/>
      <c r="AJ44" s="393"/>
      <c r="AK44" s="390"/>
      <c r="AL44" s="375"/>
      <c r="AM44" s="375"/>
      <c r="AN44" s="366"/>
    </row>
    <row r="45" spans="1:40" ht="5.0999999999999996" customHeight="1">
      <c r="A45" s="391"/>
      <c r="B45" s="391"/>
      <c r="C45" s="391"/>
      <c r="D45" s="391"/>
      <c r="E45" s="391"/>
      <c r="F45" s="391"/>
      <c r="G45" s="391"/>
      <c r="H45" s="391"/>
      <c r="I45" s="391"/>
      <c r="J45" s="390"/>
      <c r="K45" s="390"/>
      <c r="L45" s="390"/>
      <c r="M45" s="393"/>
      <c r="N45" s="390"/>
      <c r="W45" s="375"/>
      <c r="X45" s="390"/>
      <c r="Y45" s="390"/>
      <c r="Z45" s="390"/>
      <c r="AA45" s="390"/>
      <c r="AB45" s="390"/>
      <c r="AC45" s="390"/>
      <c r="AD45" s="390"/>
      <c r="AE45" s="390"/>
      <c r="AF45" s="390"/>
      <c r="AG45" s="390"/>
      <c r="AH45" s="390"/>
      <c r="AI45" s="390"/>
      <c r="AJ45" s="393"/>
      <c r="AK45" s="390"/>
      <c r="AL45" s="375"/>
      <c r="AM45" s="375"/>
      <c r="AN45" s="366"/>
    </row>
    <row r="46" spans="1:40" ht="21" customHeight="1">
      <c r="A46" s="365" t="s">
        <v>704</v>
      </c>
      <c r="B46" s="369"/>
      <c r="C46" s="370"/>
      <c r="D46" s="370"/>
      <c r="E46" s="370"/>
      <c r="F46" s="370"/>
      <c r="G46" s="366"/>
      <c r="H46" s="366"/>
      <c r="I46" s="366"/>
      <c r="J46" s="366"/>
      <c r="K46" s="366"/>
      <c r="L46" s="366"/>
      <c r="M46" s="366"/>
      <c r="N46" s="366"/>
      <c r="O46" s="366"/>
      <c r="P46" s="366"/>
      <c r="Q46" s="366"/>
      <c r="R46" s="366"/>
      <c r="S46" s="366"/>
      <c r="T46" s="366"/>
      <c r="U46" s="366"/>
      <c r="V46" s="366"/>
      <c r="W46" s="366"/>
      <c r="X46" s="366"/>
      <c r="Y46" s="366"/>
      <c r="Z46" s="366"/>
      <c r="AA46" s="366"/>
      <c r="AB46" s="366"/>
      <c r="AC46" s="366"/>
      <c r="AD46" s="366"/>
      <c r="AE46" s="366"/>
      <c r="AF46" s="366"/>
      <c r="AG46" s="366"/>
      <c r="AH46" s="366"/>
      <c r="AI46" s="366"/>
      <c r="AJ46" s="366"/>
      <c r="AK46" s="366"/>
      <c r="AL46" s="370"/>
      <c r="AM46" s="370"/>
      <c r="AN46" s="366"/>
    </row>
    <row r="47" spans="1:40" ht="24.9" customHeight="1">
      <c r="A47" s="366"/>
      <c r="B47" s="375"/>
      <c r="C47" s="1224" t="str">
        <f>IF(VLOOKUP($AK$1,[4]選択肢!$A$1:$J$32,C52,FALSE)=0,"-",VLOOKUP($AK$1,[4]選択肢!$A$1:$J$32,C52,FALSE))</f>
        <v>管理者</v>
      </c>
      <c r="D47" s="1225"/>
      <c r="E47" s="1226" t="str">
        <f>IF(VLOOKUP($AK$1,[4]選択肢!$A$1:$J$32,E52,FALSE)=0,"-",VLOOKUP($AK$1,[4]選択肢!$A$1:$J$32,E52,FALSE))</f>
        <v>サービス提供責任者</v>
      </c>
      <c r="F47" s="1226"/>
      <c r="G47" s="1226"/>
      <c r="H47" s="1226"/>
      <c r="I47" s="1224" t="str">
        <f>IF(VLOOKUP($AK$1,[4]選択肢!$A$1:$J$32,I52,FALSE)=0,"-",VLOOKUP($AK$1,[4]選択肢!$A$1:$J$32,I52,FALSE))</f>
        <v>従業者</v>
      </c>
      <c r="J47" s="1225"/>
      <c r="K47" s="1225"/>
      <c r="L47" s="1225"/>
      <c r="M47" s="1225"/>
      <c r="N47" s="1227"/>
      <c r="O47" s="1228"/>
      <c r="P47" s="1228"/>
      <c r="Q47" s="1228"/>
      <c r="R47" s="1228"/>
      <c r="S47" s="1228"/>
      <c r="T47" s="1228"/>
      <c r="U47" s="1228"/>
      <c r="V47" s="1228"/>
      <c r="W47" s="1228"/>
      <c r="X47" s="1228"/>
      <c r="Y47" s="1228"/>
      <c r="Z47" s="1228"/>
      <c r="AA47" s="1228"/>
      <c r="AB47" s="1228"/>
      <c r="AC47" s="1228"/>
      <c r="AD47" s="1228"/>
      <c r="AE47" s="1228"/>
      <c r="AF47" s="1228"/>
      <c r="AG47" s="1228"/>
      <c r="AH47" s="1228"/>
      <c r="AI47" s="1228"/>
      <c r="AJ47" s="1228"/>
      <c r="AK47" s="1228"/>
      <c r="AL47" s="1228"/>
      <c r="AM47" s="1228"/>
      <c r="AN47" s="366"/>
    </row>
    <row r="48" spans="1:40" ht="18" customHeight="1">
      <c r="A48" s="366"/>
      <c r="B48" s="375"/>
      <c r="C48" s="407" t="s">
        <v>705</v>
      </c>
      <c r="D48" s="407" t="s">
        <v>706</v>
      </c>
      <c r="E48" s="408" t="s">
        <v>705</v>
      </c>
      <c r="F48" s="1233" t="s">
        <v>706</v>
      </c>
      <c r="G48" s="1233"/>
      <c r="H48" s="1233"/>
      <c r="I48" s="1229" t="s">
        <v>705</v>
      </c>
      <c r="J48" s="1230"/>
      <c r="K48" s="1231"/>
      <c r="L48" s="1229" t="s">
        <v>706</v>
      </c>
      <c r="M48" s="1230"/>
      <c r="N48" s="1231"/>
      <c r="O48" s="1232"/>
      <c r="P48" s="1232"/>
      <c r="Q48" s="1232"/>
      <c r="R48" s="1232"/>
      <c r="S48" s="1232"/>
      <c r="T48" s="1232"/>
      <c r="U48" s="1232"/>
      <c r="V48" s="1232"/>
      <c r="W48" s="1232"/>
      <c r="X48" s="1232"/>
      <c r="Y48" s="1232"/>
      <c r="Z48" s="1232"/>
      <c r="AA48" s="1232"/>
      <c r="AB48" s="1232"/>
      <c r="AC48" s="1232"/>
      <c r="AD48" s="1232"/>
      <c r="AE48" s="1232"/>
      <c r="AF48" s="1232"/>
      <c r="AG48" s="1232"/>
      <c r="AH48" s="1232"/>
      <c r="AI48" s="1232"/>
      <c r="AJ48" s="1232"/>
      <c r="AK48" s="1232"/>
      <c r="AL48" s="409"/>
      <c r="AM48" s="409"/>
      <c r="AN48" s="366"/>
    </row>
    <row r="49" spans="1:40" ht="18" customHeight="1">
      <c r="A49" s="366"/>
      <c r="B49" s="400" t="s">
        <v>707</v>
      </c>
      <c r="C49" s="408">
        <f>COUNTIFS($B$11:$B$30,C$47,$C$11:$C$30,"A",$E$11:$E$30,"*")</f>
        <v>1</v>
      </c>
      <c r="D49" s="408">
        <f>COUNTIFS($B$11:$B$30,C$47,$C$11:$C$30,"B",$E$11:$E$30,"*")</f>
        <v>0</v>
      </c>
      <c r="E49" s="408">
        <f>COUNTIFS($B$11:$B$30,E$47,$C$11:$C$30,"A",$E$11:$E$30,"*")</f>
        <v>0</v>
      </c>
      <c r="F49" s="1229">
        <f>COUNTIFS($B$11:$B$30,E$47,$C$11:$C$30,"B",$E$11:$E$30,"*")</f>
        <v>1</v>
      </c>
      <c r="G49" s="1230"/>
      <c r="H49" s="1231"/>
      <c r="I49" s="1229">
        <f>COUNTIFS($B$11:$B$30,I$47,$C$11:$C$30,"A",$E$11:$E$30,"*")</f>
        <v>0</v>
      </c>
      <c r="J49" s="1230"/>
      <c r="K49" s="1231"/>
      <c r="L49" s="1229">
        <f>COUNTIFS($B$11:$B$30,I$47,$C$11:$C$30,"B",$E$11:$E$30,"*")</f>
        <v>0</v>
      </c>
      <c r="M49" s="1230"/>
      <c r="N49" s="1231"/>
      <c r="O49" s="1232"/>
      <c r="P49" s="1232"/>
      <c r="Q49" s="1232"/>
      <c r="R49" s="1232"/>
      <c r="S49" s="1232"/>
      <c r="T49" s="1232"/>
      <c r="U49" s="1232"/>
      <c r="V49" s="1232"/>
      <c r="W49" s="1232"/>
      <c r="X49" s="1232"/>
      <c r="Y49" s="1232"/>
      <c r="Z49" s="1232"/>
      <c r="AA49" s="1232"/>
      <c r="AB49" s="1232"/>
      <c r="AC49" s="1232"/>
      <c r="AD49" s="1232"/>
      <c r="AE49" s="1232"/>
      <c r="AF49" s="1232"/>
      <c r="AG49" s="1232"/>
      <c r="AH49" s="1232"/>
      <c r="AI49" s="1232"/>
      <c r="AJ49" s="1232"/>
      <c r="AK49" s="1232"/>
      <c r="AL49" s="409"/>
      <c r="AM49" s="409"/>
      <c r="AN49" s="366"/>
    </row>
    <row r="50" spans="1:40" ht="18" customHeight="1">
      <c r="A50" s="366"/>
      <c r="B50" s="410" t="s">
        <v>708</v>
      </c>
      <c r="C50" s="411"/>
      <c r="D50" s="411"/>
      <c r="E50" s="408">
        <f>COUNTIFS($B$11:$B$30,E$47,$C$11:$C$30,"C",$E$11:$E$30,"*")</f>
        <v>1</v>
      </c>
      <c r="F50" s="1229">
        <f>COUNTIFS($B$11:$B$30,E$47,$C$11:$C$30,"D",$E$11:$E$30,"*")</f>
        <v>0</v>
      </c>
      <c r="G50" s="1230"/>
      <c r="H50" s="1231"/>
      <c r="I50" s="1229">
        <f>COUNTIFS($B$11:$B$30,I$47,$C$11:$C$30,"C",$E$11:$E$30,"*")</f>
        <v>2</v>
      </c>
      <c r="J50" s="1230"/>
      <c r="K50" s="1231"/>
      <c r="L50" s="1229">
        <f>COUNTIFS($B$11:$B$30,I$47,$C$11:$C$30,"D",$E$11:$E$30,"*")</f>
        <v>5</v>
      </c>
      <c r="M50" s="1230"/>
      <c r="N50" s="1231"/>
      <c r="O50" s="1232"/>
      <c r="P50" s="1232"/>
      <c r="Q50" s="1232"/>
      <c r="R50" s="1232"/>
      <c r="S50" s="1232"/>
      <c r="T50" s="1232"/>
      <c r="U50" s="1232"/>
      <c r="V50" s="1232"/>
      <c r="W50" s="1232"/>
      <c r="X50" s="1232"/>
      <c r="Y50" s="1232"/>
      <c r="Z50" s="1232"/>
      <c r="AA50" s="1232"/>
      <c r="AB50" s="1232"/>
      <c r="AC50" s="1232"/>
      <c r="AD50" s="1232"/>
      <c r="AE50" s="1232"/>
      <c r="AF50" s="1232"/>
      <c r="AG50" s="1232"/>
      <c r="AH50" s="1232"/>
      <c r="AI50" s="1232"/>
      <c r="AJ50" s="1232"/>
      <c r="AK50" s="1232"/>
      <c r="AL50" s="409"/>
      <c r="AM50" s="409"/>
      <c r="AN50" s="366"/>
    </row>
    <row r="51" spans="1:40" ht="18" customHeight="1">
      <c r="A51" s="366"/>
      <c r="B51" s="410" t="s">
        <v>709</v>
      </c>
      <c r="C51" s="1235"/>
      <c r="D51" s="1236"/>
      <c r="E51" s="1229" t="e">
        <f>IF($AK$3="４週",SUMIFS($AK$11:$AK$30,$B$11:$B$30,E47)/4/$AH$5,IF($AK$3="歴月",SUMIFS($AK$11:$AK$30,$B$11:$B$30,E47)/$AL$5,"記載する期間を選択してください"))</f>
        <v>#DIV/0!</v>
      </c>
      <c r="F51" s="1230"/>
      <c r="G51" s="1230"/>
      <c r="H51" s="1231"/>
      <c r="I51" s="1229" t="e">
        <f>IF($AK$3="４週",SUMIFS($AK$11:$AK$30,$B$11:$B$30,I47)/4/$AH$5,IF($AK$3="歴月",SUMIFS($AK$11:$AK$30,$B$11:$B$30,I47)/$AL$5,"記載する期間を選択してください"))</f>
        <v>#DIV/0!</v>
      </c>
      <c r="J51" s="1230"/>
      <c r="K51" s="1230"/>
      <c r="L51" s="1230"/>
      <c r="M51" s="1230"/>
      <c r="N51" s="1231"/>
      <c r="O51" s="1232"/>
      <c r="P51" s="1232"/>
      <c r="Q51" s="1232"/>
      <c r="R51" s="1232"/>
      <c r="S51" s="1232"/>
      <c r="T51" s="1232"/>
      <c r="U51" s="1232"/>
      <c r="V51" s="1232"/>
      <c r="W51" s="1232"/>
      <c r="X51" s="1232"/>
      <c r="Y51" s="1232"/>
      <c r="Z51" s="1232"/>
      <c r="AA51" s="1232"/>
      <c r="AB51" s="1232"/>
      <c r="AC51" s="1232"/>
      <c r="AD51" s="1232"/>
      <c r="AE51" s="1232"/>
      <c r="AF51" s="1232"/>
      <c r="AG51" s="1232"/>
      <c r="AH51" s="1232"/>
      <c r="AI51" s="1232"/>
      <c r="AJ51" s="1232"/>
      <c r="AK51" s="1232"/>
      <c r="AL51" s="1232"/>
      <c r="AM51" s="1232"/>
      <c r="AN51" s="366"/>
    </row>
    <row r="52" spans="1:40" ht="5.0999999999999996" customHeight="1">
      <c r="A52" s="366"/>
      <c r="B52" s="369"/>
      <c r="C52" s="412">
        <v>2</v>
      </c>
      <c r="D52" s="412"/>
      <c r="E52" s="412">
        <v>3</v>
      </c>
      <c r="F52" s="412"/>
      <c r="G52" s="412"/>
      <c r="H52" s="412"/>
      <c r="I52" s="412">
        <v>4</v>
      </c>
      <c r="J52" s="412"/>
      <c r="K52" s="412"/>
      <c r="L52" s="412"/>
      <c r="M52" s="412"/>
      <c r="N52" s="412"/>
      <c r="O52" s="412">
        <v>5</v>
      </c>
      <c r="P52" s="412"/>
      <c r="Q52" s="412"/>
      <c r="R52" s="412"/>
      <c r="S52" s="412"/>
      <c r="T52" s="412"/>
      <c r="U52" s="412">
        <v>6</v>
      </c>
      <c r="V52" s="412"/>
      <c r="W52" s="412"/>
      <c r="X52" s="412"/>
      <c r="Y52" s="412"/>
      <c r="Z52" s="412"/>
      <c r="AA52" s="412">
        <v>7</v>
      </c>
      <c r="AB52" s="412"/>
      <c r="AC52" s="412"/>
      <c r="AD52" s="412"/>
      <c r="AE52" s="412"/>
      <c r="AF52" s="412"/>
      <c r="AG52" s="412">
        <v>8</v>
      </c>
      <c r="AH52" s="412"/>
      <c r="AI52" s="412"/>
      <c r="AJ52" s="412"/>
      <c r="AK52" s="412"/>
      <c r="AL52" s="412">
        <v>9</v>
      </c>
      <c r="AM52" s="413"/>
      <c r="AN52" s="366"/>
    </row>
    <row r="53" spans="1:40" ht="15" customHeight="1">
      <c r="A53" s="390" t="s">
        <v>710</v>
      </c>
      <c r="B53" s="414"/>
      <c r="C53" s="415"/>
      <c r="D53" s="415"/>
      <c r="E53" s="415"/>
      <c r="F53" s="416"/>
      <c r="G53" s="415"/>
      <c r="H53" s="412"/>
      <c r="I53" s="412"/>
      <c r="J53" s="412"/>
      <c r="K53" s="412"/>
      <c r="L53" s="412"/>
      <c r="M53" s="412"/>
      <c r="N53" s="412"/>
      <c r="O53" s="412"/>
      <c r="P53" s="412"/>
      <c r="Q53" s="412"/>
      <c r="R53" s="412">
        <v>6</v>
      </c>
      <c r="S53" s="412"/>
      <c r="T53" s="412"/>
      <c r="U53" s="412"/>
      <c r="V53" s="412"/>
      <c r="W53" s="412"/>
      <c r="X53" s="412">
        <v>7</v>
      </c>
      <c r="Y53" s="412"/>
      <c r="Z53" s="412"/>
      <c r="AA53" s="412"/>
      <c r="AB53" s="412"/>
      <c r="AC53" s="412"/>
      <c r="AD53" s="412">
        <v>8</v>
      </c>
      <c r="AE53" s="412"/>
      <c r="AF53" s="412"/>
      <c r="AG53" s="417"/>
      <c r="AH53" s="417"/>
      <c r="AI53" s="417"/>
      <c r="AJ53" s="417">
        <v>9</v>
      </c>
      <c r="AK53" s="418"/>
      <c r="AL53" s="418"/>
      <c r="AM53" s="366"/>
    </row>
    <row r="54" spans="1:40" s="390" customFormat="1" ht="15" customHeight="1">
      <c r="A54" s="390" t="s">
        <v>711</v>
      </c>
      <c r="B54" s="391"/>
      <c r="C54" s="391"/>
      <c r="D54" s="391"/>
      <c r="E54" s="391"/>
      <c r="F54" s="391"/>
      <c r="G54" s="391"/>
      <c r="H54" s="365"/>
      <c r="I54" s="365"/>
      <c r="J54" s="365"/>
      <c r="K54" s="365"/>
      <c r="L54" s="365"/>
      <c r="M54" s="365"/>
    </row>
    <row r="55" spans="1:40" s="390" customFormat="1" ht="15" customHeight="1">
      <c r="A55" s="390" t="s">
        <v>712</v>
      </c>
      <c r="B55" s="391"/>
      <c r="C55" s="391"/>
      <c r="D55" s="391"/>
      <c r="E55" s="391"/>
      <c r="F55" s="391"/>
      <c r="G55" s="391"/>
      <c r="H55" s="365"/>
      <c r="I55" s="365"/>
      <c r="J55" s="365"/>
      <c r="K55" s="365"/>
      <c r="L55" s="365"/>
      <c r="M55" s="365"/>
    </row>
    <row r="56" spans="1:40" s="390" customFormat="1" ht="15" customHeight="1">
      <c r="A56" s="390" t="s">
        <v>713</v>
      </c>
      <c r="B56" s="391"/>
      <c r="C56" s="391"/>
      <c r="D56" s="391"/>
      <c r="E56" s="391"/>
      <c r="F56" s="391"/>
      <c r="G56" s="391"/>
      <c r="H56" s="365"/>
      <c r="I56" s="365"/>
      <c r="J56" s="365"/>
      <c r="K56" s="365"/>
      <c r="L56" s="365"/>
      <c r="M56" s="365"/>
    </row>
    <row r="57" spans="1:40" s="390" customFormat="1" ht="15" customHeight="1">
      <c r="A57" s="390" t="s">
        <v>714</v>
      </c>
      <c r="B57" s="391"/>
      <c r="C57" s="391"/>
      <c r="D57" s="391"/>
      <c r="E57" s="391"/>
      <c r="F57" s="391"/>
      <c r="G57" s="391"/>
      <c r="H57" s="365"/>
      <c r="I57" s="365"/>
      <c r="J57" s="365"/>
      <c r="K57" s="365"/>
      <c r="L57" s="365"/>
      <c r="M57" s="365"/>
    </row>
    <row r="58" spans="1:40" ht="15" customHeight="1">
      <c r="A58" s="390" t="s">
        <v>715</v>
      </c>
      <c r="B58" s="419"/>
      <c r="C58" s="390"/>
      <c r="D58" s="390"/>
      <c r="E58" s="390"/>
      <c r="F58" s="390"/>
      <c r="G58" s="390"/>
    </row>
    <row r="59" spans="1:40" ht="15" customHeight="1">
      <c r="A59" s="390" t="s">
        <v>716</v>
      </c>
      <c r="B59" s="419"/>
      <c r="C59" s="390"/>
      <c r="D59" s="390"/>
      <c r="E59" s="390"/>
      <c r="F59" s="390"/>
      <c r="G59" s="390"/>
    </row>
    <row r="60" spans="1:40" ht="15" customHeight="1">
      <c r="A60" s="390"/>
      <c r="B60" s="400" t="s">
        <v>717</v>
      </c>
      <c r="C60" s="1187" t="s">
        <v>718</v>
      </c>
      <c r="D60" s="1187"/>
      <c r="E60" s="1187"/>
      <c r="F60" s="390"/>
      <c r="G60" s="390"/>
    </row>
    <row r="61" spans="1:40" ht="15" customHeight="1">
      <c r="A61" s="390"/>
      <c r="B61" s="420" t="s">
        <v>668</v>
      </c>
      <c r="C61" s="1234" t="s">
        <v>719</v>
      </c>
      <c r="D61" s="1234"/>
      <c r="E61" s="1234"/>
      <c r="F61" s="390"/>
      <c r="G61" s="390"/>
    </row>
    <row r="62" spans="1:40" ht="15" customHeight="1">
      <c r="A62" s="390"/>
      <c r="B62" s="420" t="s">
        <v>670</v>
      </c>
      <c r="C62" s="1234" t="s">
        <v>720</v>
      </c>
      <c r="D62" s="1234"/>
      <c r="E62" s="1234"/>
      <c r="F62" s="390"/>
      <c r="G62" s="390"/>
    </row>
    <row r="63" spans="1:40" ht="15" customHeight="1">
      <c r="A63" s="390"/>
      <c r="B63" s="420" t="s">
        <v>671</v>
      </c>
      <c r="C63" s="1234" t="s">
        <v>721</v>
      </c>
      <c r="D63" s="1234"/>
      <c r="E63" s="1234"/>
      <c r="F63" s="390"/>
      <c r="G63" s="390"/>
    </row>
    <row r="64" spans="1:40" ht="15" customHeight="1">
      <c r="A64" s="390"/>
      <c r="B64" s="420" t="s">
        <v>673</v>
      </c>
      <c r="C64" s="1234" t="s">
        <v>722</v>
      </c>
      <c r="D64" s="1234"/>
      <c r="E64" s="1234"/>
      <c r="F64" s="390"/>
      <c r="G64" s="390"/>
    </row>
    <row r="65" spans="1:7" ht="15" customHeight="1">
      <c r="A65" s="390"/>
      <c r="B65" s="390" t="s">
        <v>723</v>
      </c>
      <c r="C65" s="390"/>
      <c r="D65" s="390"/>
      <c r="E65" s="390"/>
      <c r="F65" s="390"/>
      <c r="G65" s="390"/>
    </row>
    <row r="66" spans="1:7" ht="15" customHeight="1">
      <c r="A66" s="390"/>
      <c r="B66" s="390" t="s">
        <v>724</v>
      </c>
      <c r="C66" s="390"/>
      <c r="D66" s="390"/>
      <c r="E66" s="390"/>
      <c r="F66" s="390"/>
      <c r="G66" s="390"/>
    </row>
    <row r="67" spans="1:7" ht="15" customHeight="1">
      <c r="A67" s="390"/>
      <c r="B67" s="390" t="s">
        <v>725</v>
      </c>
      <c r="C67" s="390"/>
      <c r="D67" s="390"/>
      <c r="E67" s="390"/>
      <c r="F67" s="390"/>
      <c r="G67" s="390"/>
    </row>
    <row r="68" spans="1:7" ht="15" customHeight="1">
      <c r="A68" s="390" t="s">
        <v>726</v>
      </c>
      <c r="B68" s="419"/>
      <c r="C68" s="390"/>
      <c r="D68" s="390"/>
      <c r="E68" s="390"/>
      <c r="F68" s="390"/>
      <c r="G68" s="390"/>
    </row>
    <row r="69" spans="1:7" ht="15" customHeight="1">
      <c r="A69" s="390" t="s">
        <v>727</v>
      </c>
      <c r="B69" s="419"/>
      <c r="C69" s="390"/>
      <c r="D69" s="390"/>
      <c r="E69" s="390"/>
      <c r="F69" s="390"/>
      <c r="G69" s="390"/>
    </row>
    <row r="70" spans="1:7" ht="15" customHeight="1">
      <c r="A70" s="390" t="s">
        <v>728</v>
      </c>
      <c r="B70" s="419"/>
      <c r="C70" s="390"/>
      <c r="D70" s="390"/>
      <c r="E70" s="390"/>
      <c r="F70" s="390"/>
      <c r="G70" s="390"/>
    </row>
    <row r="71" spans="1:7" ht="15" customHeight="1">
      <c r="A71" s="390" t="s">
        <v>729</v>
      </c>
      <c r="B71" s="419"/>
      <c r="C71" s="390"/>
      <c r="D71" s="390"/>
      <c r="E71" s="390"/>
      <c r="F71" s="390"/>
      <c r="G71" s="390"/>
    </row>
    <row r="72" spans="1:7" ht="15" customHeight="1">
      <c r="A72" s="390" t="s">
        <v>730</v>
      </c>
      <c r="B72" s="419"/>
      <c r="C72" s="390"/>
      <c r="D72" s="390"/>
      <c r="E72" s="390"/>
      <c r="F72" s="390"/>
      <c r="G72" s="390"/>
    </row>
    <row r="73" spans="1:7" ht="15" customHeight="1">
      <c r="A73" s="390" t="s">
        <v>731</v>
      </c>
      <c r="B73" s="419"/>
      <c r="C73" s="390"/>
      <c r="D73" s="390"/>
      <c r="E73" s="390"/>
      <c r="F73" s="390"/>
      <c r="G73" s="390"/>
    </row>
    <row r="74" spans="1:7" ht="15" customHeight="1">
      <c r="A74" s="390"/>
      <c r="B74" s="390" t="s">
        <v>732</v>
      </c>
      <c r="C74" s="390"/>
      <c r="D74" s="390"/>
      <c r="E74" s="390"/>
      <c r="F74" s="390"/>
      <c r="G74" s="390"/>
    </row>
    <row r="75" spans="1:7" ht="15" customHeight="1">
      <c r="A75" s="390"/>
      <c r="B75" s="390" t="s">
        <v>733</v>
      </c>
      <c r="C75" s="390"/>
      <c r="D75" s="390"/>
      <c r="E75" s="390"/>
      <c r="F75" s="390"/>
      <c r="G75" s="390"/>
    </row>
    <row r="76" spans="1:7" ht="15" customHeight="1">
      <c r="A76" s="390" t="s">
        <v>734</v>
      </c>
      <c r="B76" s="419"/>
      <c r="C76" s="390"/>
      <c r="D76" s="390"/>
      <c r="E76" s="390"/>
      <c r="F76" s="390"/>
      <c r="G76" s="390"/>
    </row>
    <row r="77" spans="1:7" ht="15" customHeight="1">
      <c r="A77" s="390" t="s">
        <v>735</v>
      </c>
      <c r="B77" s="419"/>
      <c r="C77" s="390"/>
      <c r="D77" s="390"/>
      <c r="E77" s="390"/>
      <c r="F77" s="390"/>
      <c r="G77" s="390"/>
    </row>
    <row r="78" spans="1:7" ht="15" customHeight="1">
      <c r="A78" s="390" t="s">
        <v>736</v>
      </c>
      <c r="B78" s="419"/>
      <c r="C78" s="390"/>
      <c r="D78" s="390"/>
      <c r="E78" s="390"/>
      <c r="F78" s="390"/>
      <c r="G78" s="390"/>
    </row>
    <row r="79" spans="1:7" ht="15" customHeight="1">
      <c r="A79" s="390" t="s">
        <v>737</v>
      </c>
      <c r="B79" s="419"/>
      <c r="C79" s="390"/>
      <c r="D79" s="390"/>
      <c r="E79" s="390"/>
      <c r="F79" s="390"/>
      <c r="G79" s="390"/>
    </row>
    <row r="80" spans="1:7" ht="15" customHeight="1">
      <c r="A80" s="390" t="s">
        <v>738</v>
      </c>
      <c r="B80" s="419"/>
      <c r="C80" s="390"/>
      <c r="D80" s="390"/>
      <c r="E80" s="390"/>
      <c r="F80" s="390"/>
      <c r="G80" s="390"/>
    </row>
    <row r="81" spans="1:7" ht="15" customHeight="1">
      <c r="A81" s="390" t="s">
        <v>739</v>
      </c>
      <c r="B81" s="419"/>
      <c r="C81" s="390"/>
      <c r="D81" s="390"/>
      <c r="E81" s="390"/>
      <c r="F81" s="390"/>
      <c r="G81" s="390"/>
    </row>
    <row r="82" spans="1:7" ht="15" customHeight="1">
      <c r="A82" s="390" t="s">
        <v>740</v>
      </c>
      <c r="B82" s="419"/>
      <c r="C82" s="390"/>
      <c r="D82" s="390"/>
      <c r="E82" s="390"/>
      <c r="F82" s="390"/>
      <c r="G82" s="390"/>
    </row>
    <row r="83" spans="1:7" ht="15" customHeight="1">
      <c r="A83" s="390" t="s">
        <v>741</v>
      </c>
      <c r="B83" s="419"/>
      <c r="C83" s="390"/>
      <c r="D83" s="390"/>
      <c r="E83" s="390"/>
      <c r="F83" s="390"/>
      <c r="G83" s="390"/>
    </row>
  </sheetData>
  <mergeCells count="127">
    <mergeCell ref="AG51:AK51"/>
    <mergeCell ref="AL51:AM51"/>
    <mergeCell ref="C60:E60"/>
    <mergeCell ref="C61:E61"/>
    <mergeCell ref="C62:E62"/>
    <mergeCell ref="X50:Z50"/>
    <mergeCell ref="AA50:AC50"/>
    <mergeCell ref="AD50:AF50"/>
    <mergeCell ref="AG50:AI50"/>
    <mergeCell ref="AJ50:AK50"/>
    <mergeCell ref="C51:D51"/>
    <mergeCell ref="E51:H51"/>
    <mergeCell ref="I51:N51"/>
    <mergeCell ref="O51:T51"/>
    <mergeCell ref="U51:Z51"/>
    <mergeCell ref="F50:H50"/>
    <mergeCell ref="I50:K50"/>
    <mergeCell ref="L50:N50"/>
    <mergeCell ref="O50:Q50"/>
    <mergeCell ref="R50:T50"/>
    <mergeCell ref="U50:W50"/>
    <mergeCell ref="C63:E63"/>
    <mergeCell ref="C64:E64"/>
    <mergeCell ref="AA51:AF51"/>
    <mergeCell ref="AG48:AI48"/>
    <mergeCell ref="AJ48:AK48"/>
    <mergeCell ref="F49:H49"/>
    <mergeCell ref="I49:K49"/>
    <mergeCell ref="L49:N49"/>
    <mergeCell ref="O49:Q49"/>
    <mergeCell ref="R49:T49"/>
    <mergeCell ref="U49:W49"/>
    <mergeCell ref="X49:Z49"/>
    <mergeCell ref="AA49:AC49"/>
    <mergeCell ref="AD49:AF49"/>
    <mergeCell ref="AG49:AI49"/>
    <mergeCell ref="AJ49:AK49"/>
    <mergeCell ref="F48:H48"/>
    <mergeCell ref="I48:K48"/>
    <mergeCell ref="L48:N48"/>
    <mergeCell ref="O48:Q48"/>
    <mergeCell ref="R48:T48"/>
    <mergeCell ref="U48:W48"/>
    <mergeCell ref="X48:Z48"/>
    <mergeCell ref="AA48:AC48"/>
    <mergeCell ref="AD48:AF48"/>
    <mergeCell ref="N43:AG43"/>
    <mergeCell ref="AH43:AL43"/>
    <mergeCell ref="AM43:AN43"/>
    <mergeCell ref="C47:D47"/>
    <mergeCell ref="E47:H47"/>
    <mergeCell ref="I47:N47"/>
    <mergeCell ref="O47:T47"/>
    <mergeCell ref="U47:Z47"/>
    <mergeCell ref="AA47:AF47"/>
    <mergeCell ref="AG47:AK47"/>
    <mergeCell ref="AL47:AM47"/>
    <mergeCell ref="AH40:AI40"/>
    <mergeCell ref="AK40:AL40"/>
    <mergeCell ref="AM40:AN42"/>
    <mergeCell ref="A41:C41"/>
    <mergeCell ref="Q41:AG41"/>
    <mergeCell ref="AH41:AI41"/>
    <mergeCell ref="AK41:AL41"/>
    <mergeCell ref="I42:K42"/>
    <mergeCell ref="Q42:AG42"/>
    <mergeCell ref="AH42:AI42"/>
    <mergeCell ref="A40:C40"/>
    <mergeCell ref="F40:H40"/>
    <mergeCell ref="I40:K40"/>
    <mergeCell ref="M40:M42"/>
    <mergeCell ref="N40:P42"/>
    <mergeCell ref="Q40:AG40"/>
    <mergeCell ref="AK42:AL42"/>
    <mergeCell ref="A39:C39"/>
    <mergeCell ref="F39:H39"/>
    <mergeCell ref="I39:K39"/>
    <mergeCell ref="M39:AG39"/>
    <mergeCell ref="AH39:AL39"/>
    <mergeCell ref="AM39:AN39"/>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6">
    <dataValidation type="list" allowBlank="1" showInputMessage="1" showErrorMessage="1" sqref="M40:M43" xr:uid="{539641DA-EF83-4EBC-9AF2-7ED2702A66AC}">
      <formula1>"○"</formula1>
    </dataValidation>
    <dataValidation type="list" allowBlank="1" showInputMessage="1" sqref="B11:B30" xr:uid="{E6EF4811-717E-4C12-BA15-0A5C7394CD77}">
      <formula1>INDIRECT($AK$1)</formula1>
    </dataValidation>
    <dataValidation type="list" allowBlank="1" showInputMessage="1" showErrorMessage="1" sqref="AK4:AN4" xr:uid="{4FF69413-BBB1-40E4-A068-C173328AE730}">
      <formula1>"予定,実績"</formula1>
    </dataValidation>
    <dataValidation type="whole" operator="greaterThanOrEqual" allowBlank="1" showInputMessage="1" showErrorMessage="1" sqref="D40:E41 F40" xr:uid="{96CD6FDD-50DA-4D4F-B650-156DD4D29381}">
      <formula1>0</formula1>
    </dataValidation>
    <dataValidation operator="greaterThanOrEqual" allowBlank="1" showInputMessage="1" showErrorMessage="1" sqref="X38 I45 U38 I34:I37 L34:L36 L45" xr:uid="{DD6CD490-6C22-4451-8EB3-18BEDBD733F8}"/>
    <dataValidation type="list" allowBlank="1" showInputMessage="1" showErrorMessage="1" sqref="C11:C30" xr:uid="{08CD0390-EC16-42BA-A204-F0AE7DE43F69}">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6" max="3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13646-ECCC-4E5F-9706-CB2F906884C5}">
  <dimension ref="A1:AN82"/>
  <sheetViews>
    <sheetView showGridLines="0" view="pageBreakPreview" topLeftCell="A4" zoomScaleNormal="100" zoomScaleSheetLayoutView="100" workbookViewId="0">
      <selection activeCell="B22" sqref="B22"/>
    </sheetView>
  </sheetViews>
  <sheetFormatPr defaultColWidth="9.109375" defaultRowHeight="21" customHeight="1"/>
  <cols>
    <col min="1" max="1" width="2.88671875" style="369" customWidth="1"/>
    <col min="2" max="2" width="16.6640625" style="363" customWidth="1"/>
    <col min="3" max="3" width="8" style="369" customWidth="1"/>
    <col min="4" max="5" width="8.44140625" style="369" customWidth="1"/>
    <col min="6" max="36" width="2.88671875" style="369" customWidth="1"/>
    <col min="37" max="37" width="7.33203125" style="369" customWidth="1"/>
    <col min="38" max="39" width="8.44140625" style="369" customWidth="1"/>
    <col min="40" max="40" width="6.21875" style="369" customWidth="1"/>
    <col min="41" max="16384" width="9.109375" style="369"/>
  </cols>
  <sheetData>
    <row r="1" spans="1:40" ht="24.9"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749</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100</v>
      </c>
      <c r="AI5" s="1180"/>
      <c r="AJ5" s="1180"/>
      <c r="AK5" s="372" t="s">
        <v>654</v>
      </c>
      <c r="AL5" s="515"/>
      <c r="AM5" s="372" t="s">
        <v>655</v>
      </c>
      <c r="AN5" s="366"/>
    </row>
    <row r="6" spans="1:40" ht="9.9" customHeight="1">
      <c r="A6" s="366"/>
      <c r="B6" s="516"/>
      <c r="C6" s="516"/>
      <c r="D6" s="516"/>
      <c r="E6" s="516"/>
      <c r="F6" s="516"/>
      <c r="G6" s="516"/>
      <c r="H6" s="516"/>
      <c r="I6" s="516"/>
      <c r="J6" s="516"/>
      <c r="K6" s="516"/>
      <c r="L6" s="516"/>
      <c r="M6" s="516"/>
      <c r="N6" s="516"/>
      <c r="O6" s="516"/>
      <c r="P6" s="516"/>
      <c r="Q6" s="516"/>
      <c r="R6" s="516"/>
      <c r="S6" s="516"/>
      <c r="T6" s="516"/>
      <c r="U6" s="516"/>
      <c r="V6" s="516"/>
      <c r="W6" s="516"/>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514">
        <v>1</v>
      </c>
      <c r="B11" s="379" t="s">
        <v>1094</v>
      </c>
      <c r="C11" s="520" t="s">
        <v>668</v>
      </c>
      <c r="D11" s="381"/>
      <c r="E11" s="382" t="s">
        <v>668</v>
      </c>
      <c r="F11" s="518"/>
      <c r="G11" s="518"/>
      <c r="H11" s="518"/>
      <c r="I11" s="518"/>
      <c r="J11" s="518"/>
      <c r="K11" s="518"/>
      <c r="L11" s="518"/>
      <c r="M11" s="518"/>
      <c r="N11" s="518"/>
      <c r="O11" s="518"/>
      <c r="P11" s="518"/>
      <c r="Q11" s="518"/>
      <c r="R11" s="518"/>
      <c r="S11" s="518"/>
      <c r="T11" s="518"/>
      <c r="U11" s="518"/>
      <c r="V11" s="518"/>
      <c r="W11" s="518"/>
      <c r="X11" s="518"/>
      <c r="Y11" s="518"/>
      <c r="Z11" s="518"/>
      <c r="AA11" s="518"/>
      <c r="AB11" s="518"/>
      <c r="AC11" s="518"/>
      <c r="AD11" s="518"/>
      <c r="AE11" s="518"/>
      <c r="AF11" s="518"/>
      <c r="AG11" s="518"/>
      <c r="AH11" s="518"/>
      <c r="AI11" s="518"/>
      <c r="AJ11" s="518"/>
      <c r="AK11" s="384"/>
      <c r="AL11" s="385"/>
      <c r="AM11" s="1193"/>
      <c r="AN11" s="1193"/>
    </row>
    <row r="12" spans="1:40" ht="18" customHeight="1">
      <c r="A12" s="514">
        <v>2</v>
      </c>
      <c r="B12" s="379" t="s">
        <v>1095</v>
      </c>
      <c r="C12" s="520" t="s">
        <v>670</v>
      </c>
      <c r="D12" s="381"/>
      <c r="E12" s="382" t="s">
        <v>670</v>
      </c>
      <c r="F12" s="518"/>
      <c r="G12" s="518"/>
      <c r="H12" s="518"/>
      <c r="I12" s="518"/>
      <c r="J12" s="518"/>
      <c r="K12" s="518"/>
      <c r="L12" s="518"/>
      <c r="M12" s="518"/>
      <c r="N12" s="518"/>
      <c r="O12" s="518"/>
      <c r="P12" s="518"/>
      <c r="Q12" s="518"/>
      <c r="R12" s="518"/>
      <c r="S12" s="518"/>
      <c r="T12" s="518"/>
      <c r="U12" s="518"/>
      <c r="V12" s="518"/>
      <c r="W12" s="518"/>
      <c r="X12" s="518"/>
      <c r="Y12" s="518"/>
      <c r="Z12" s="518"/>
      <c r="AA12" s="518"/>
      <c r="AB12" s="518"/>
      <c r="AC12" s="518"/>
      <c r="AD12" s="518"/>
      <c r="AE12" s="518"/>
      <c r="AF12" s="518"/>
      <c r="AG12" s="518"/>
      <c r="AH12" s="518"/>
      <c r="AI12" s="518"/>
      <c r="AJ12" s="518"/>
      <c r="AK12" s="519">
        <f>+SUM(F12:AJ12)</f>
        <v>0</v>
      </c>
      <c r="AL12" s="387">
        <f t="shared" ref="AL12:AL30" si="0">IF($AK$3="４週",AK12/4,AK12/(DAY(EOMONTH($F$9,0))/7))</f>
        <v>0</v>
      </c>
      <c r="AM12" s="1193"/>
      <c r="AN12" s="1193"/>
    </row>
    <row r="13" spans="1:40" ht="18" customHeight="1">
      <c r="A13" s="514">
        <v>3</v>
      </c>
      <c r="B13" s="379" t="s">
        <v>1093</v>
      </c>
      <c r="C13" s="520" t="s">
        <v>671</v>
      </c>
      <c r="D13" s="381"/>
      <c r="E13" s="382" t="s">
        <v>671</v>
      </c>
      <c r="F13" s="518"/>
      <c r="G13" s="518"/>
      <c r="H13" s="518"/>
      <c r="I13" s="518"/>
      <c r="J13" s="518"/>
      <c r="K13" s="518"/>
      <c r="L13" s="518"/>
      <c r="M13" s="518"/>
      <c r="N13" s="518"/>
      <c r="O13" s="518"/>
      <c r="P13" s="518"/>
      <c r="Q13" s="518"/>
      <c r="R13" s="518"/>
      <c r="S13" s="518"/>
      <c r="T13" s="518"/>
      <c r="U13" s="518"/>
      <c r="V13" s="518"/>
      <c r="W13" s="518"/>
      <c r="X13" s="518"/>
      <c r="Y13" s="518"/>
      <c r="Z13" s="518"/>
      <c r="AA13" s="518"/>
      <c r="AB13" s="518"/>
      <c r="AC13" s="518"/>
      <c r="AD13" s="518"/>
      <c r="AE13" s="518"/>
      <c r="AF13" s="518"/>
      <c r="AG13" s="518"/>
      <c r="AH13" s="518"/>
      <c r="AI13" s="518"/>
      <c r="AJ13" s="518"/>
      <c r="AK13" s="519">
        <f>+SUM(F13:AJ13)</f>
        <v>0</v>
      </c>
      <c r="AL13" s="387">
        <f t="shared" si="0"/>
        <v>0</v>
      </c>
      <c r="AM13" s="1193"/>
      <c r="AN13" s="1193"/>
    </row>
    <row r="14" spans="1:40" ht="18" customHeight="1">
      <c r="A14" s="514">
        <v>4</v>
      </c>
      <c r="B14" s="379" t="s">
        <v>1093</v>
      </c>
      <c r="C14" s="520" t="s">
        <v>671</v>
      </c>
      <c r="D14" s="381"/>
      <c r="E14" s="382" t="s">
        <v>673</v>
      </c>
      <c r="F14" s="518"/>
      <c r="G14" s="518"/>
      <c r="H14" s="518"/>
      <c r="I14" s="518"/>
      <c r="J14" s="518"/>
      <c r="K14" s="518"/>
      <c r="L14" s="518"/>
      <c r="M14" s="518"/>
      <c r="N14" s="518"/>
      <c r="O14" s="518"/>
      <c r="P14" s="518"/>
      <c r="Q14" s="518"/>
      <c r="R14" s="518"/>
      <c r="S14" s="518"/>
      <c r="T14" s="518"/>
      <c r="U14" s="518"/>
      <c r="V14" s="518"/>
      <c r="W14" s="518"/>
      <c r="X14" s="518"/>
      <c r="Y14" s="518"/>
      <c r="Z14" s="518"/>
      <c r="AA14" s="518"/>
      <c r="AB14" s="518"/>
      <c r="AC14" s="518"/>
      <c r="AD14" s="518"/>
      <c r="AE14" s="518"/>
      <c r="AF14" s="518"/>
      <c r="AG14" s="518"/>
      <c r="AH14" s="518"/>
      <c r="AI14" s="518"/>
      <c r="AJ14" s="518"/>
      <c r="AK14" s="519">
        <f t="shared" ref="AK14:AK30" si="1">+SUM(F14:AJ14)</f>
        <v>0</v>
      </c>
      <c r="AL14" s="387">
        <f t="shared" si="0"/>
        <v>0</v>
      </c>
      <c r="AM14" s="1193"/>
      <c r="AN14" s="1193"/>
    </row>
    <row r="15" spans="1:40" ht="18" customHeight="1">
      <c r="A15" s="514">
        <v>5</v>
      </c>
      <c r="B15" s="379" t="s">
        <v>1093</v>
      </c>
      <c r="C15" s="520" t="s">
        <v>671</v>
      </c>
      <c r="D15" s="381"/>
      <c r="E15" s="382" t="s">
        <v>674</v>
      </c>
      <c r="F15" s="518"/>
      <c r="G15" s="518"/>
      <c r="H15" s="518"/>
      <c r="I15" s="518"/>
      <c r="J15" s="518"/>
      <c r="K15" s="518"/>
      <c r="L15" s="518"/>
      <c r="M15" s="518"/>
      <c r="N15" s="518"/>
      <c r="O15" s="518"/>
      <c r="P15" s="518"/>
      <c r="Q15" s="518"/>
      <c r="R15" s="518"/>
      <c r="S15" s="518"/>
      <c r="T15" s="518"/>
      <c r="U15" s="518"/>
      <c r="V15" s="518"/>
      <c r="W15" s="518"/>
      <c r="X15" s="518"/>
      <c r="Y15" s="518"/>
      <c r="Z15" s="518"/>
      <c r="AA15" s="518"/>
      <c r="AB15" s="518"/>
      <c r="AC15" s="518"/>
      <c r="AD15" s="518"/>
      <c r="AE15" s="518"/>
      <c r="AF15" s="518"/>
      <c r="AG15" s="518"/>
      <c r="AH15" s="518"/>
      <c r="AI15" s="518"/>
      <c r="AJ15" s="518"/>
      <c r="AK15" s="519">
        <f t="shared" si="1"/>
        <v>0</v>
      </c>
      <c r="AL15" s="387">
        <f t="shared" si="0"/>
        <v>0</v>
      </c>
      <c r="AM15" s="1193"/>
      <c r="AN15" s="1193"/>
    </row>
    <row r="16" spans="1:40" ht="18" customHeight="1">
      <c r="A16" s="514">
        <v>6</v>
      </c>
      <c r="B16" s="379" t="s">
        <v>1093</v>
      </c>
      <c r="C16" s="520" t="s">
        <v>673</v>
      </c>
      <c r="D16" s="381"/>
      <c r="E16" s="382" t="s">
        <v>675</v>
      </c>
      <c r="F16" s="518"/>
      <c r="G16" s="518"/>
      <c r="H16" s="518"/>
      <c r="I16" s="518"/>
      <c r="J16" s="518"/>
      <c r="K16" s="518"/>
      <c r="L16" s="518"/>
      <c r="M16" s="518"/>
      <c r="N16" s="518"/>
      <c r="O16" s="518"/>
      <c r="P16" s="518"/>
      <c r="Q16" s="518"/>
      <c r="R16" s="518"/>
      <c r="S16" s="518"/>
      <c r="T16" s="518"/>
      <c r="U16" s="518"/>
      <c r="V16" s="518"/>
      <c r="W16" s="518"/>
      <c r="X16" s="518"/>
      <c r="Y16" s="518"/>
      <c r="Z16" s="518"/>
      <c r="AA16" s="518"/>
      <c r="AB16" s="518"/>
      <c r="AC16" s="518"/>
      <c r="AD16" s="518"/>
      <c r="AE16" s="518"/>
      <c r="AF16" s="518"/>
      <c r="AG16" s="518"/>
      <c r="AH16" s="518"/>
      <c r="AI16" s="518"/>
      <c r="AJ16" s="518"/>
      <c r="AK16" s="519">
        <f t="shared" si="1"/>
        <v>0</v>
      </c>
      <c r="AL16" s="387">
        <f t="shared" si="0"/>
        <v>0</v>
      </c>
      <c r="AM16" s="1193"/>
      <c r="AN16" s="1193"/>
    </row>
    <row r="17" spans="1:40" ht="18" customHeight="1">
      <c r="A17" s="514">
        <v>7</v>
      </c>
      <c r="B17" s="379" t="s">
        <v>1093</v>
      </c>
      <c r="C17" s="547" t="s">
        <v>673</v>
      </c>
      <c r="D17" s="381"/>
      <c r="E17" s="382" t="s">
        <v>676</v>
      </c>
      <c r="F17" s="518"/>
      <c r="G17" s="518"/>
      <c r="H17" s="518"/>
      <c r="I17" s="518"/>
      <c r="J17" s="518"/>
      <c r="K17" s="518"/>
      <c r="L17" s="518"/>
      <c r="M17" s="518"/>
      <c r="N17" s="518"/>
      <c r="O17" s="518"/>
      <c r="P17" s="518"/>
      <c r="Q17" s="518"/>
      <c r="R17" s="518"/>
      <c r="S17" s="518"/>
      <c r="T17" s="518"/>
      <c r="U17" s="518"/>
      <c r="V17" s="518"/>
      <c r="W17" s="518"/>
      <c r="X17" s="518"/>
      <c r="Y17" s="518"/>
      <c r="Z17" s="518"/>
      <c r="AA17" s="518"/>
      <c r="AB17" s="518"/>
      <c r="AC17" s="518"/>
      <c r="AD17" s="518"/>
      <c r="AE17" s="518"/>
      <c r="AF17" s="518"/>
      <c r="AG17" s="518"/>
      <c r="AH17" s="518"/>
      <c r="AI17" s="518"/>
      <c r="AJ17" s="518"/>
      <c r="AK17" s="519">
        <f t="shared" si="1"/>
        <v>0</v>
      </c>
      <c r="AL17" s="387">
        <f t="shared" si="0"/>
        <v>0</v>
      </c>
      <c r="AM17" s="1193"/>
      <c r="AN17" s="1193"/>
    </row>
    <row r="18" spans="1:40" ht="18" customHeight="1">
      <c r="A18" s="514">
        <v>8</v>
      </c>
      <c r="B18" s="379" t="s">
        <v>1093</v>
      </c>
      <c r="C18" s="547" t="s">
        <v>673</v>
      </c>
      <c r="D18" s="381"/>
      <c r="E18" s="382" t="s">
        <v>677</v>
      </c>
      <c r="F18" s="518"/>
      <c r="G18" s="518"/>
      <c r="H18" s="518"/>
      <c r="I18" s="518"/>
      <c r="J18" s="518"/>
      <c r="K18" s="518"/>
      <c r="L18" s="518"/>
      <c r="M18" s="518"/>
      <c r="N18" s="518"/>
      <c r="O18" s="518"/>
      <c r="P18" s="518"/>
      <c r="Q18" s="518"/>
      <c r="R18" s="518"/>
      <c r="S18" s="518"/>
      <c r="T18" s="518"/>
      <c r="U18" s="518"/>
      <c r="V18" s="518"/>
      <c r="W18" s="518"/>
      <c r="X18" s="518"/>
      <c r="Y18" s="518"/>
      <c r="Z18" s="518"/>
      <c r="AA18" s="518"/>
      <c r="AB18" s="518"/>
      <c r="AC18" s="518"/>
      <c r="AD18" s="518"/>
      <c r="AE18" s="518"/>
      <c r="AF18" s="518"/>
      <c r="AG18" s="518"/>
      <c r="AH18" s="518"/>
      <c r="AI18" s="518"/>
      <c r="AJ18" s="518"/>
      <c r="AK18" s="519">
        <f t="shared" si="1"/>
        <v>0</v>
      </c>
      <c r="AL18" s="387">
        <f t="shared" si="0"/>
        <v>0</v>
      </c>
      <c r="AM18" s="1193"/>
      <c r="AN18" s="1193"/>
    </row>
    <row r="19" spans="1:40" ht="18" customHeight="1">
      <c r="A19" s="514">
        <v>9</v>
      </c>
      <c r="B19" s="379" t="s">
        <v>1093</v>
      </c>
      <c r="C19" s="547" t="s">
        <v>673</v>
      </c>
      <c r="D19" s="381"/>
      <c r="E19" s="382" t="s">
        <v>678</v>
      </c>
      <c r="F19" s="518"/>
      <c r="G19" s="518"/>
      <c r="H19" s="518"/>
      <c r="I19" s="518"/>
      <c r="J19" s="518"/>
      <c r="K19" s="518"/>
      <c r="L19" s="518"/>
      <c r="M19" s="518"/>
      <c r="N19" s="518"/>
      <c r="O19" s="518"/>
      <c r="P19" s="518"/>
      <c r="Q19" s="518"/>
      <c r="R19" s="518"/>
      <c r="S19" s="518"/>
      <c r="T19" s="518"/>
      <c r="U19" s="518"/>
      <c r="V19" s="518"/>
      <c r="W19" s="518"/>
      <c r="X19" s="518"/>
      <c r="Y19" s="518"/>
      <c r="Z19" s="518"/>
      <c r="AA19" s="518"/>
      <c r="AB19" s="518"/>
      <c r="AC19" s="518"/>
      <c r="AD19" s="518"/>
      <c r="AE19" s="518"/>
      <c r="AF19" s="518"/>
      <c r="AG19" s="518"/>
      <c r="AH19" s="518"/>
      <c r="AI19" s="518"/>
      <c r="AJ19" s="518"/>
      <c r="AK19" s="519">
        <f t="shared" si="1"/>
        <v>0</v>
      </c>
      <c r="AL19" s="387">
        <f t="shared" si="0"/>
        <v>0</v>
      </c>
      <c r="AM19" s="1193"/>
      <c r="AN19" s="1193"/>
    </row>
    <row r="20" spans="1:40" ht="18" customHeight="1">
      <c r="A20" s="514">
        <v>10</v>
      </c>
      <c r="B20" s="379" t="s">
        <v>1093</v>
      </c>
      <c r="C20" s="547" t="s">
        <v>673</v>
      </c>
      <c r="D20" s="381"/>
      <c r="E20" s="382" t="s">
        <v>679</v>
      </c>
      <c r="F20" s="518"/>
      <c r="G20" s="518"/>
      <c r="H20" s="518"/>
      <c r="I20" s="518"/>
      <c r="J20" s="518"/>
      <c r="K20" s="518"/>
      <c r="L20" s="518"/>
      <c r="M20" s="518"/>
      <c r="N20" s="518"/>
      <c r="O20" s="518"/>
      <c r="P20" s="518"/>
      <c r="Q20" s="518"/>
      <c r="R20" s="518"/>
      <c r="S20" s="518"/>
      <c r="T20" s="518"/>
      <c r="U20" s="518"/>
      <c r="V20" s="518"/>
      <c r="W20" s="518"/>
      <c r="X20" s="518"/>
      <c r="Y20" s="518"/>
      <c r="Z20" s="518"/>
      <c r="AA20" s="518"/>
      <c r="AB20" s="518"/>
      <c r="AC20" s="518"/>
      <c r="AD20" s="518"/>
      <c r="AE20" s="518"/>
      <c r="AF20" s="518"/>
      <c r="AG20" s="518"/>
      <c r="AH20" s="518"/>
      <c r="AI20" s="518"/>
      <c r="AJ20" s="518"/>
      <c r="AK20" s="519">
        <f t="shared" si="1"/>
        <v>0</v>
      </c>
      <c r="AL20" s="387">
        <f t="shared" si="0"/>
        <v>0</v>
      </c>
      <c r="AM20" s="1193"/>
      <c r="AN20" s="1193"/>
    </row>
    <row r="21" spans="1:40" ht="18" customHeight="1">
      <c r="A21" s="514">
        <v>11</v>
      </c>
      <c r="B21" s="379"/>
      <c r="C21" s="520"/>
      <c r="D21" s="381"/>
      <c r="E21" s="382"/>
      <c r="F21" s="518"/>
      <c r="G21" s="518"/>
      <c r="H21" s="518"/>
      <c r="I21" s="518"/>
      <c r="J21" s="518"/>
      <c r="K21" s="518"/>
      <c r="L21" s="518"/>
      <c r="M21" s="518"/>
      <c r="N21" s="518"/>
      <c r="O21" s="518"/>
      <c r="P21" s="518"/>
      <c r="Q21" s="518"/>
      <c r="R21" s="518"/>
      <c r="S21" s="518"/>
      <c r="T21" s="518"/>
      <c r="U21" s="518"/>
      <c r="V21" s="518"/>
      <c r="W21" s="518"/>
      <c r="X21" s="518"/>
      <c r="Y21" s="518"/>
      <c r="Z21" s="518"/>
      <c r="AA21" s="518"/>
      <c r="AB21" s="518"/>
      <c r="AC21" s="518"/>
      <c r="AD21" s="518"/>
      <c r="AE21" s="518"/>
      <c r="AF21" s="518"/>
      <c r="AG21" s="518"/>
      <c r="AH21" s="518"/>
      <c r="AI21" s="518"/>
      <c r="AJ21" s="518"/>
      <c r="AK21" s="519">
        <f t="shared" si="1"/>
        <v>0</v>
      </c>
      <c r="AL21" s="387">
        <f t="shared" si="0"/>
        <v>0</v>
      </c>
      <c r="AM21" s="1193"/>
      <c r="AN21" s="1193"/>
    </row>
    <row r="22" spans="1:40" ht="18" customHeight="1">
      <c r="A22" s="514">
        <v>12</v>
      </c>
      <c r="B22" s="379"/>
      <c r="C22" s="520"/>
      <c r="D22" s="381"/>
      <c r="E22" s="382"/>
      <c r="F22" s="518"/>
      <c r="G22" s="518"/>
      <c r="H22" s="518"/>
      <c r="I22" s="518"/>
      <c r="J22" s="518"/>
      <c r="K22" s="518"/>
      <c r="L22" s="518"/>
      <c r="M22" s="518"/>
      <c r="N22" s="518"/>
      <c r="O22" s="518"/>
      <c r="P22" s="518"/>
      <c r="Q22" s="518"/>
      <c r="R22" s="518"/>
      <c r="S22" s="518"/>
      <c r="T22" s="518"/>
      <c r="U22" s="518"/>
      <c r="V22" s="518"/>
      <c r="W22" s="518"/>
      <c r="X22" s="518"/>
      <c r="Y22" s="518"/>
      <c r="Z22" s="518"/>
      <c r="AA22" s="518"/>
      <c r="AB22" s="518"/>
      <c r="AC22" s="518"/>
      <c r="AD22" s="518"/>
      <c r="AE22" s="518"/>
      <c r="AF22" s="518"/>
      <c r="AG22" s="518"/>
      <c r="AH22" s="518"/>
      <c r="AI22" s="518"/>
      <c r="AJ22" s="518"/>
      <c r="AK22" s="519">
        <f t="shared" si="1"/>
        <v>0</v>
      </c>
      <c r="AL22" s="387">
        <f t="shared" si="0"/>
        <v>0</v>
      </c>
      <c r="AM22" s="1193"/>
      <c r="AN22" s="1193"/>
    </row>
    <row r="23" spans="1:40" ht="18" customHeight="1">
      <c r="A23" s="514">
        <v>13</v>
      </c>
      <c r="B23" s="379"/>
      <c r="C23" s="520"/>
      <c r="D23" s="381"/>
      <c r="E23" s="382"/>
      <c r="F23" s="518"/>
      <c r="G23" s="518"/>
      <c r="H23" s="518"/>
      <c r="I23" s="518"/>
      <c r="J23" s="518"/>
      <c r="K23" s="518"/>
      <c r="L23" s="518"/>
      <c r="M23" s="518"/>
      <c r="N23" s="518"/>
      <c r="O23" s="518"/>
      <c r="P23" s="518"/>
      <c r="Q23" s="518"/>
      <c r="R23" s="518"/>
      <c r="S23" s="518"/>
      <c r="T23" s="518"/>
      <c r="U23" s="518"/>
      <c r="V23" s="518"/>
      <c r="W23" s="518"/>
      <c r="X23" s="518"/>
      <c r="Y23" s="518"/>
      <c r="Z23" s="518"/>
      <c r="AA23" s="518"/>
      <c r="AB23" s="518"/>
      <c r="AC23" s="518"/>
      <c r="AD23" s="518"/>
      <c r="AE23" s="518"/>
      <c r="AF23" s="518"/>
      <c r="AG23" s="518"/>
      <c r="AH23" s="518"/>
      <c r="AI23" s="518"/>
      <c r="AJ23" s="518"/>
      <c r="AK23" s="519">
        <f t="shared" si="1"/>
        <v>0</v>
      </c>
      <c r="AL23" s="387">
        <f t="shared" si="0"/>
        <v>0</v>
      </c>
      <c r="AM23" s="1193"/>
      <c r="AN23" s="1193"/>
    </row>
    <row r="24" spans="1:40" ht="18" customHeight="1">
      <c r="A24" s="514">
        <v>14</v>
      </c>
      <c r="B24" s="379"/>
      <c r="C24" s="520"/>
      <c r="D24" s="381"/>
      <c r="E24" s="382"/>
      <c r="F24" s="518"/>
      <c r="G24" s="518"/>
      <c r="H24" s="518"/>
      <c r="I24" s="518"/>
      <c r="J24" s="518"/>
      <c r="K24" s="518"/>
      <c r="L24" s="518"/>
      <c r="M24" s="518"/>
      <c r="N24" s="518"/>
      <c r="O24" s="518"/>
      <c r="P24" s="518"/>
      <c r="Q24" s="518"/>
      <c r="R24" s="518"/>
      <c r="S24" s="518"/>
      <c r="T24" s="518"/>
      <c r="U24" s="518"/>
      <c r="V24" s="518"/>
      <c r="W24" s="518"/>
      <c r="X24" s="518"/>
      <c r="Y24" s="518"/>
      <c r="Z24" s="518"/>
      <c r="AA24" s="518"/>
      <c r="AB24" s="518"/>
      <c r="AC24" s="518"/>
      <c r="AD24" s="518"/>
      <c r="AE24" s="518"/>
      <c r="AF24" s="518"/>
      <c r="AG24" s="518"/>
      <c r="AH24" s="518"/>
      <c r="AI24" s="518"/>
      <c r="AJ24" s="518"/>
      <c r="AK24" s="519">
        <f t="shared" si="1"/>
        <v>0</v>
      </c>
      <c r="AL24" s="387">
        <f t="shared" si="0"/>
        <v>0</v>
      </c>
      <c r="AM24" s="1193"/>
      <c r="AN24" s="1193"/>
    </row>
    <row r="25" spans="1:40" ht="18" customHeight="1">
      <c r="A25" s="514">
        <v>15</v>
      </c>
      <c r="B25" s="379"/>
      <c r="C25" s="520"/>
      <c r="D25" s="381"/>
      <c r="E25" s="382"/>
      <c r="F25" s="518"/>
      <c r="G25" s="518"/>
      <c r="H25" s="518"/>
      <c r="I25" s="518"/>
      <c r="J25" s="518"/>
      <c r="K25" s="518"/>
      <c r="L25" s="518"/>
      <c r="M25" s="518"/>
      <c r="N25" s="518"/>
      <c r="O25" s="518"/>
      <c r="P25" s="518"/>
      <c r="Q25" s="518"/>
      <c r="R25" s="518"/>
      <c r="S25" s="518"/>
      <c r="T25" s="518"/>
      <c r="U25" s="518"/>
      <c r="V25" s="518"/>
      <c r="W25" s="518"/>
      <c r="X25" s="518"/>
      <c r="Y25" s="518"/>
      <c r="Z25" s="518"/>
      <c r="AA25" s="518"/>
      <c r="AB25" s="518"/>
      <c r="AC25" s="518"/>
      <c r="AD25" s="518"/>
      <c r="AE25" s="518"/>
      <c r="AF25" s="518"/>
      <c r="AG25" s="518"/>
      <c r="AH25" s="518"/>
      <c r="AI25" s="518"/>
      <c r="AJ25" s="518"/>
      <c r="AK25" s="519">
        <f t="shared" si="1"/>
        <v>0</v>
      </c>
      <c r="AL25" s="387">
        <f t="shared" si="0"/>
        <v>0</v>
      </c>
      <c r="AM25" s="1193"/>
      <c r="AN25" s="1193"/>
    </row>
    <row r="26" spans="1:40" ht="18" customHeight="1">
      <c r="A26" s="514">
        <v>16</v>
      </c>
      <c r="B26" s="379"/>
      <c r="C26" s="520"/>
      <c r="D26" s="381"/>
      <c r="E26" s="382"/>
      <c r="F26" s="518"/>
      <c r="G26" s="518"/>
      <c r="H26" s="518"/>
      <c r="I26" s="518"/>
      <c r="J26" s="518"/>
      <c r="K26" s="518"/>
      <c r="L26" s="518"/>
      <c r="M26" s="518"/>
      <c r="N26" s="518"/>
      <c r="O26" s="518"/>
      <c r="P26" s="518"/>
      <c r="Q26" s="518"/>
      <c r="R26" s="518"/>
      <c r="S26" s="518"/>
      <c r="T26" s="518"/>
      <c r="U26" s="518"/>
      <c r="V26" s="518"/>
      <c r="W26" s="518"/>
      <c r="X26" s="518"/>
      <c r="Y26" s="518"/>
      <c r="Z26" s="518"/>
      <c r="AA26" s="518"/>
      <c r="AB26" s="518"/>
      <c r="AC26" s="518"/>
      <c r="AD26" s="518"/>
      <c r="AE26" s="518"/>
      <c r="AF26" s="518"/>
      <c r="AG26" s="518"/>
      <c r="AH26" s="518"/>
      <c r="AI26" s="518"/>
      <c r="AJ26" s="518"/>
      <c r="AK26" s="519">
        <f t="shared" si="1"/>
        <v>0</v>
      </c>
      <c r="AL26" s="387">
        <f t="shared" si="0"/>
        <v>0</v>
      </c>
      <c r="AM26" s="1193"/>
      <c r="AN26" s="1193"/>
    </row>
    <row r="27" spans="1:40" ht="18" customHeight="1">
      <c r="A27" s="514">
        <v>17</v>
      </c>
      <c r="B27" s="379"/>
      <c r="C27" s="520"/>
      <c r="D27" s="381"/>
      <c r="E27" s="382"/>
      <c r="F27" s="518"/>
      <c r="G27" s="518"/>
      <c r="H27" s="518"/>
      <c r="I27" s="518"/>
      <c r="J27" s="518"/>
      <c r="K27" s="518"/>
      <c r="L27" s="518"/>
      <c r="M27" s="518"/>
      <c r="N27" s="518"/>
      <c r="O27" s="518"/>
      <c r="P27" s="518"/>
      <c r="Q27" s="518"/>
      <c r="R27" s="518"/>
      <c r="S27" s="518"/>
      <c r="T27" s="518"/>
      <c r="U27" s="518"/>
      <c r="V27" s="518"/>
      <c r="W27" s="518"/>
      <c r="X27" s="518"/>
      <c r="Y27" s="518"/>
      <c r="Z27" s="518"/>
      <c r="AA27" s="518"/>
      <c r="AB27" s="518"/>
      <c r="AC27" s="518"/>
      <c r="AD27" s="518"/>
      <c r="AE27" s="518"/>
      <c r="AF27" s="518"/>
      <c r="AG27" s="518"/>
      <c r="AH27" s="518"/>
      <c r="AI27" s="518"/>
      <c r="AJ27" s="518"/>
      <c r="AK27" s="519">
        <f t="shared" si="1"/>
        <v>0</v>
      </c>
      <c r="AL27" s="387">
        <f t="shared" si="0"/>
        <v>0</v>
      </c>
      <c r="AM27" s="1193"/>
      <c r="AN27" s="1193"/>
    </row>
    <row r="28" spans="1:40" ht="18" customHeight="1">
      <c r="A28" s="514">
        <v>18</v>
      </c>
      <c r="B28" s="379"/>
      <c r="C28" s="520"/>
      <c r="D28" s="381"/>
      <c r="E28" s="382"/>
      <c r="F28" s="518"/>
      <c r="G28" s="518"/>
      <c r="H28" s="518"/>
      <c r="I28" s="518"/>
      <c r="J28" s="518"/>
      <c r="K28" s="518"/>
      <c r="L28" s="518"/>
      <c r="M28" s="518"/>
      <c r="N28" s="518"/>
      <c r="O28" s="518"/>
      <c r="P28" s="518"/>
      <c r="Q28" s="518"/>
      <c r="R28" s="518"/>
      <c r="S28" s="518"/>
      <c r="T28" s="518"/>
      <c r="U28" s="518"/>
      <c r="V28" s="518"/>
      <c r="W28" s="518"/>
      <c r="X28" s="518"/>
      <c r="Y28" s="518"/>
      <c r="Z28" s="518"/>
      <c r="AA28" s="518"/>
      <c r="AB28" s="518"/>
      <c r="AC28" s="518"/>
      <c r="AD28" s="518"/>
      <c r="AE28" s="518"/>
      <c r="AF28" s="518"/>
      <c r="AG28" s="518"/>
      <c r="AH28" s="518"/>
      <c r="AI28" s="518"/>
      <c r="AJ28" s="518"/>
      <c r="AK28" s="519">
        <f t="shared" si="1"/>
        <v>0</v>
      </c>
      <c r="AL28" s="387">
        <f t="shared" si="0"/>
        <v>0</v>
      </c>
      <c r="AM28" s="1193"/>
      <c r="AN28" s="1193"/>
    </row>
    <row r="29" spans="1:40" ht="18" customHeight="1">
      <c r="A29" s="514">
        <v>19</v>
      </c>
      <c r="B29" s="379"/>
      <c r="C29" s="520"/>
      <c r="D29" s="381"/>
      <c r="E29" s="382"/>
      <c r="F29" s="518"/>
      <c r="G29" s="518"/>
      <c r="H29" s="518"/>
      <c r="I29" s="518"/>
      <c r="J29" s="518"/>
      <c r="K29" s="518"/>
      <c r="L29" s="518"/>
      <c r="M29" s="518"/>
      <c r="N29" s="518"/>
      <c r="O29" s="518"/>
      <c r="P29" s="518"/>
      <c r="Q29" s="518"/>
      <c r="R29" s="518"/>
      <c r="S29" s="518"/>
      <c r="T29" s="518"/>
      <c r="U29" s="518"/>
      <c r="V29" s="518"/>
      <c r="W29" s="518"/>
      <c r="X29" s="518"/>
      <c r="Y29" s="518"/>
      <c r="Z29" s="518"/>
      <c r="AA29" s="518"/>
      <c r="AB29" s="518"/>
      <c r="AC29" s="518"/>
      <c r="AD29" s="518"/>
      <c r="AE29" s="518"/>
      <c r="AF29" s="518"/>
      <c r="AG29" s="518"/>
      <c r="AH29" s="518"/>
      <c r="AI29" s="518"/>
      <c r="AJ29" s="518"/>
      <c r="AK29" s="519">
        <f t="shared" si="1"/>
        <v>0</v>
      </c>
      <c r="AL29" s="387">
        <f t="shared" si="0"/>
        <v>0</v>
      </c>
      <c r="AM29" s="1193"/>
      <c r="AN29" s="1193"/>
    </row>
    <row r="30" spans="1:40" ht="18" customHeight="1">
      <c r="A30" s="514">
        <v>20</v>
      </c>
      <c r="B30" s="379"/>
      <c r="C30" s="520"/>
      <c r="D30" s="381"/>
      <c r="E30" s="382"/>
      <c r="F30" s="518"/>
      <c r="G30" s="518"/>
      <c r="H30" s="518"/>
      <c r="I30" s="518"/>
      <c r="J30" s="518"/>
      <c r="K30" s="518"/>
      <c r="L30" s="518"/>
      <c r="M30" s="518"/>
      <c r="N30" s="518"/>
      <c r="O30" s="518"/>
      <c r="P30" s="518"/>
      <c r="Q30" s="518"/>
      <c r="R30" s="518"/>
      <c r="S30" s="518"/>
      <c r="T30" s="518"/>
      <c r="U30" s="518"/>
      <c r="V30" s="518"/>
      <c r="W30" s="518"/>
      <c r="X30" s="518"/>
      <c r="Y30" s="518"/>
      <c r="Z30" s="518"/>
      <c r="AA30" s="518"/>
      <c r="AB30" s="518"/>
      <c r="AC30" s="518"/>
      <c r="AD30" s="518"/>
      <c r="AE30" s="518"/>
      <c r="AF30" s="518"/>
      <c r="AG30" s="518"/>
      <c r="AH30" s="518"/>
      <c r="AI30" s="518"/>
      <c r="AJ30" s="518"/>
      <c r="AK30" s="519">
        <f t="shared" si="1"/>
        <v>0</v>
      </c>
      <c r="AL30" s="387">
        <f t="shared" si="0"/>
        <v>0</v>
      </c>
      <c r="AM30" s="1193"/>
      <c r="AN30" s="1193"/>
    </row>
    <row r="31" spans="1:40" ht="18" customHeight="1">
      <c r="A31" s="1188" t="s">
        <v>144</v>
      </c>
      <c r="B31" s="1198"/>
      <c r="C31" s="1198"/>
      <c r="D31" s="1198"/>
      <c r="E31" s="1198"/>
      <c r="F31" s="517">
        <f>+SUM(F11:F30)</f>
        <v>0</v>
      </c>
      <c r="G31" s="517">
        <f t="shared" ref="G31:AJ31" si="2">+SUM(G11:G30)</f>
        <v>0</v>
      </c>
      <c r="H31" s="517">
        <f t="shared" si="2"/>
        <v>0</v>
      </c>
      <c r="I31" s="517">
        <f t="shared" si="2"/>
        <v>0</v>
      </c>
      <c r="J31" s="517">
        <f t="shared" si="2"/>
        <v>0</v>
      </c>
      <c r="K31" s="517">
        <f t="shared" si="2"/>
        <v>0</v>
      </c>
      <c r="L31" s="517">
        <f t="shared" si="2"/>
        <v>0</v>
      </c>
      <c r="M31" s="517">
        <f t="shared" si="2"/>
        <v>0</v>
      </c>
      <c r="N31" s="517">
        <f t="shared" si="2"/>
        <v>0</v>
      </c>
      <c r="O31" s="517">
        <f t="shared" si="2"/>
        <v>0</v>
      </c>
      <c r="P31" s="517">
        <f t="shared" si="2"/>
        <v>0</v>
      </c>
      <c r="Q31" s="517">
        <f t="shared" si="2"/>
        <v>0</v>
      </c>
      <c r="R31" s="517">
        <f t="shared" si="2"/>
        <v>0</v>
      </c>
      <c r="S31" s="517">
        <f t="shared" si="2"/>
        <v>0</v>
      </c>
      <c r="T31" s="517">
        <f t="shared" si="2"/>
        <v>0</v>
      </c>
      <c r="U31" s="517">
        <f t="shared" si="2"/>
        <v>0</v>
      </c>
      <c r="V31" s="517">
        <f t="shared" si="2"/>
        <v>0</v>
      </c>
      <c r="W31" s="517">
        <f t="shared" si="2"/>
        <v>0</v>
      </c>
      <c r="X31" s="517">
        <f t="shared" si="2"/>
        <v>0</v>
      </c>
      <c r="Y31" s="517">
        <f t="shared" si="2"/>
        <v>0</v>
      </c>
      <c r="Z31" s="517">
        <f t="shared" si="2"/>
        <v>0</v>
      </c>
      <c r="AA31" s="517">
        <f t="shared" si="2"/>
        <v>0</v>
      </c>
      <c r="AB31" s="517">
        <f t="shared" si="2"/>
        <v>0</v>
      </c>
      <c r="AC31" s="517">
        <f t="shared" si="2"/>
        <v>0</v>
      </c>
      <c r="AD31" s="517">
        <f t="shared" si="2"/>
        <v>0</v>
      </c>
      <c r="AE31" s="517">
        <f t="shared" si="2"/>
        <v>0</v>
      </c>
      <c r="AF31" s="517">
        <f t="shared" si="2"/>
        <v>0</v>
      </c>
      <c r="AG31" s="517">
        <f t="shared" si="2"/>
        <v>0</v>
      </c>
      <c r="AH31" s="517">
        <f t="shared" si="2"/>
        <v>0</v>
      </c>
      <c r="AI31" s="517">
        <f t="shared" si="2"/>
        <v>0</v>
      </c>
      <c r="AJ31" s="517">
        <f t="shared" si="2"/>
        <v>0</v>
      </c>
      <c r="AK31" s="519">
        <f>+SUM(F31:AJ31)</f>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517"/>
      <c r="AL32" s="384"/>
      <c r="AM32" s="1181"/>
      <c r="AN32" s="1181"/>
    </row>
    <row r="33" spans="1:40" ht="15" customHeight="1">
      <c r="A33" s="516"/>
      <c r="B33" s="516"/>
      <c r="C33" s="516"/>
      <c r="D33" s="516"/>
      <c r="E33" s="516"/>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516"/>
      <c r="AL33" s="516"/>
      <c r="AM33" s="366"/>
    </row>
    <row r="34" spans="1:40" ht="5.0999999999999996" customHeight="1">
      <c r="A34" s="391"/>
      <c r="B34" s="391"/>
      <c r="C34" s="391"/>
      <c r="D34" s="392"/>
      <c r="E34" s="392"/>
      <c r="F34" s="392"/>
      <c r="G34" s="392"/>
      <c r="H34" s="392"/>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3"/>
      <c r="AK34" s="390"/>
      <c r="AL34" s="516"/>
      <c r="AM34" s="516"/>
      <c r="AN34" s="366"/>
    </row>
    <row r="35" spans="1:40" ht="5.0999999999999996" customHeight="1">
      <c r="A35" s="391"/>
      <c r="B35" s="391"/>
      <c r="C35" s="391"/>
      <c r="D35" s="392"/>
      <c r="E35" s="392"/>
      <c r="F35" s="392"/>
      <c r="G35" s="392"/>
      <c r="H35" s="392"/>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3"/>
      <c r="AK35" s="390"/>
      <c r="AL35" s="516"/>
      <c r="AM35" s="516"/>
      <c r="AN35" s="366"/>
    </row>
    <row r="36" spans="1:40" ht="5.0999999999999996" customHeight="1">
      <c r="A36" s="391"/>
      <c r="B36" s="391"/>
      <c r="C36" s="391"/>
      <c r="D36" s="392"/>
      <c r="E36" s="392"/>
      <c r="F36" s="392"/>
      <c r="G36" s="392"/>
      <c r="H36" s="392"/>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3"/>
      <c r="AK36" s="390"/>
      <c r="AL36" s="516"/>
      <c r="AM36" s="516"/>
      <c r="AN36" s="366"/>
    </row>
    <row r="37" spans="1:40" ht="18" customHeight="1">
      <c r="A37" s="365" t="s">
        <v>681</v>
      </c>
      <c r="B37" s="390"/>
      <c r="D37" s="390"/>
      <c r="E37" s="390"/>
      <c r="F37" s="390"/>
      <c r="G37" s="390"/>
      <c r="H37" s="390"/>
      <c r="I37" s="390"/>
      <c r="J37" s="390"/>
      <c r="K37" s="390"/>
    </row>
    <row r="38" spans="1:40" ht="18" customHeight="1">
      <c r="A38" s="394" t="s">
        <v>682</v>
      </c>
      <c r="B38" s="394"/>
      <c r="M38" s="365" t="s">
        <v>683</v>
      </c>
      <c r="N38" s="390"/>
      <c r="P38" s="390"/>
      <c r="Q38" s="390"/>
      <c r="R38" s="390"/>
      <c r="S38" s="390"/>
      <c r="T38" s="390"/>
      <c r="U38" s="395" t="str">
        <f>IF(COUNTIF(M40:M43,"○")&gt;1,"いずれか１つを選択してください。","")</f>
        <v/>
      </c>
      <c r="V38" s="390"/>
      <c r="W38" s="390"/>
      <c r="X38" s="390"/>
      <c r="Y38" s="390"/>
      <c r="Z38" s="390"/>
      <c r="AA38" s="390"/>
      <c r="AB38" s="390"/>
      <c r="AC38" s="390"/>
      <c r="AD38" s="390"/>
      <c r="AE38" s="390"/>
      <c r="AF38" s="390"/>
      <c r="AG38" s="390"/>
      <c r="AH38" s="390"/>
      <c r="AI38" s="390"/>
      <c r="AJ38" s="390"/>
      <c r="AK38" s="393"/>
      <c r="AL38" s="390"/>
      <c r="AM38" s="516"/>
      <c r="AN38" s="516"/>
    </row>
    <row r="39" spans="1:40" ht="18.75" customHeight="1">
      <c r="A39" s="1196"/>
      <c r="B39" s="1196"/>
      <c r="C39" s="1196"/>
      <c r="D39" s="513">
        <f>IF(S2=1,10,IF(S2=2,11,IF(S2=3,12,S2-3)))</f>
        <v>2</v>
      </c>
      <c r="E39" s="513">
        <f>IF(S2=1,11,IF(S2=2,12,S2-2))</f>
        <v>3</v>
      </c>
      <c r="F39" s="1197">
        <f>IF(S2=1,12,S2-1)</f>
        <v>4</v>
      </c>
      <c r="G39" s="1197"/>
      <c r="H39" s="1197"/>
      <c r="I39" s="1187" t="s">
        <v>684</v>
      </c>
      <c r="J39" s="1187"/>
      <c r="K39" s="1187"/>
      <c r="M39" s="1188" t="s">
        <v>685</v>
      </c>
      <c r="N39" s="1198"/>
      <c r="O39" s="1198"/>
      <c r="P39" s="1198"/>
      <c r="Q39" s="1198"/>
      <c r="R39" s="1198"/>
      <c r="S39" s="1198"/>
      <c r="T39" s="1198"/>
      <c r="U39" s="1198"/>
      <c r="V39" s="1198"/>
      <c r="W39" s="1198"/>
      <c r="X39" s="1198"/>
      <c r="Y39" s="1198"/>
      <c r="Z39" s="1198"/>
      <c r="AA39" s="1198"/>
      <c r="AB39" s="1198"/>
      <c r="AC39" s="1198"/>
      <c r="AD39" s="1198"/>
      <c r="AE39" s="1198"/>
      <c r="AF39" s="1198"/>
      <c r="AG39" s="1198"/>
      <c r="AH39" s="1199" t="s">
        <v>686</v>
      </c>
      <c r="AI39" s="1200"/>
      <c r="AJ39" s="1200"/>
      <c r="AK39" s="1200"/>
      <c r="AL39" s="1201"/>
      <c r="AM39" s="1194" t="s">
        <v>687</v>
      </c>
      <c r="AN39" s="1194"/>
    </row>
    <row r="40" spans="1:40" ht="18" customHeight="1">
      <c r="A40" s="1194" t="s">
        <v>743</v>
      </c>
      <c r="B40" s="1194"/>
      <c r="C40" s="1194"/>
      <c r="D40" s="512">
        <v>80</v>
      </c>
      <c r="E40" s="512">
        <v>80</v>
      </c>
      <c r="F40" s="1203">
        <v>81</v>
      </c>
      <c r="G40" s="1203"/>
      <c r="H40" s="1203"/>
      <c r="I40" s="1187">
        <f>SUM(D40:F40)</f>
        <v>241</v>
      </c>
      <c r="J40" s="1187"/>
      <c r="K40" s="1187"/>
      <c r="M40" s="1208" t="s">
        <v>689</v>
      </c>
      <c r="N40" s="1184" t="s">
        <v>690</v>
      </c>
      <c r="O40" s="1211"/>
      <c r="P40" s="1212"/>
      <c r="Q40" s="1217" t="s">
        <v>691</v>
      </c>
      <c r="R40" s="1218"/>
      <c r="S40" s="1218"/>
      <c r="T40" s="1218"/>
      <c r="U40" s="1218"/>
      <c r="V40" s="1218"/>
      <c r="W40" s="1218"/>
      <c r="X40" s="1218"/>
      <c r="Y40" s="1218"/>
      <c r="Z40" s="1218"/>
      <c r="AA40" s="1218"/>
      <c r="AB40" s="1218"/>
      <c r="AC40" s="1218"/>
      <c r="AD40" s="1218"/>
      <c r="AE40" s="1218"/>
      <c r="AF40" s="1218"/>
      <c r="AG40" s="1219"/>
      <c r="AH40" s="1207">
        <f>SUM(F32:AJ32)</f>
        <v>0</v>
      </c>
      <c r="AI40" s="1190"/>
      <c r="AJ40" s="510" t="s">
        <v>692</v>
      </c>
      <c r="AK40" s="1207">
        <f>ROUNDUP(AH40/450,0)</f>
        <v>0</v>
      </c>
      <c r="AL40" s="1190"/>
      <c r="AM40" s="1187">
        <f>MIN(AH40:AK42)</f>
        <v>0</v>
      </c>
      <c r="AN40" s="1187"/>
    </row>
    <row r="41" spans="1:40" ht="18" customHeight="1">
      <c r="A41" s="1213"/>
      <c r="B41" s="1213"/>
      <c r="C41" s="1213"/>
      <c r="D41" s="516"/>
      <c r="E41" s="516"/>
      <c r="F41" s="516"/>
      <c r="G41" s="516"/>
      <c r="H41" s="516"/>
      <c r="I41" s="516" t="s">
        <v>750</v>
      </c>
      <c r="J41" s="516"/>
      <c r="K41" s="516"/>
      <c r="M41" s="1209"/>
      <c r="N41" s="1185"/>
      <c r="O41" s="1213"/>
      <c r="P41" s="1214"/>
      <c r="Q41" s="1204" t="s">
        <v>694</v>
      </c>
      <c r="R41" s="1205"/>
      <c r="S41" s="1205"/>
      <c r="T41" s="1205"/>
      <c r="U41" s="1205"/>
      <c r="V41" s="1205"/>
      <c r="W41" s="1205"/>
      <c r="X41" s="1205"/>
      <c r="Y41" s="1205"/>
      <c r="Z41" s="1205"/>
      <c r="AA41" s="1205"/>
      <c r="AB41" s="1205"/>
      <c r="AC41" s="1205"/>
      <c r="AD41" s="1205"/>
      <c r="AE41" s="1205"/>
      <c r="AF41" s="1205"/>
      <c r="AG41" s="1206"/>
      <c r="AH41" s="1188">
        <f>COUNTA(B12:B30)</f>
        <v>9</v>
      </c>
      <c r="AI41" s="1198"/>
      <c r="AJ41" s="399" t="s">
        <v>695</v>
      </c>
      <c r="AK41" s="1207">
        <f>ROUNDUP(AH41/10,0)</f>
        <v>1</v>
      </c>
      <c r="AL41" s="1190"/>
      <c r="AM41" s="1187"/>
      <c r="AN41" s="1187"/>
    </row>
    <row r="42" spans="1:40" ht="18" customHeight="1">
      <c r="A42" s="1241"/>
      <c r="B42" s="1241"/>
      <c r="C42" s="1241"/>
      <c r="D42" s="516"/>
      <c r="E42" s="516"/>
      <c r="F42" s="1241"/>
      <c r="G42" s="1241"/>
      <c r="H42" s="1241"/>
      <c r="I42" s="1187">
        <f>I40/3</f>
        <v>80.333333333333329</v>
      </c>
      <c r="J42" s="1187"/>
      <c r="K42" s="1187"/>
      <c r="M42" s="1210"/>
      <c r="N42" s="1186"/>
      <c r="O42" s="1215"/>
      <c r="P42" s="1216"/>
      <c r="Q42" s="1204" t="s">
        <v>696</v>
      </c>
      <c r="R42" s="1205"/>
      <c r="S42" s="1205"/>
      <c r="T42" s="1205"/>
      <c r="U42" s="1205"/>
      <c r="V42" s="1205"/>
      <c r="W42" s="1205"/>
      <c r="X42" s="1205"/>
      <c r="Y42" s="1205"/>
      <c r="Z42" s="1205"/>
      <c r="AA42" s="1205"/>
      <c r="AB42" s="1205"/>
      <c r="AC42" s="1205"/>
      <c r="AD42" s="1205"/>
      <c r="AE42" s="1205"/>
      <c r="AF42" s="1205"/>
      <c r="AG42" s="1206"/>
      <c r="AH42" s="1207">
        <f>ROUNDDOWN(I42,1)</f>
        <v>80.3</v>
      </c>
      <c r="AI42" s="1190"/>
      <c r="AJ42" s="401" t="s">
        <v>695</v>
      </c>
      <c r="AK42" s="1207">
        <f>ROUNDUP(AH42/40,0)</f>
        <v>3</v>
      </c>
      <c r="AL42" s="1190"/>
      <c r="AM42" s="1187"/>
      <c r="AN42" s="1187"/>
    </row>
    <row r="43" spans="1:40" ht="18" customHeight="1">
      <c r="B43" s="366"/>
      <c r="M43" s="512"/>
      <c r="N43" s="1204" t="s">
        <v>699</v>
      </c>
      <c r="O43" s="1205"/>
      <c r="P43" s="1205"/>
      <c r="Q43" s="1205"/>
      <c r="R43" s="1205"/>
      <c r="S43" s="1205"/>
      <c r="T43" s="1205"/>
      <c r="U43" s="1205"/>
      <c r="V43" s="1205"/>
      <c r="W43" s="1205"/>
      <c r="X43" s="1205"/>
      <c r="Y43" s="1205"/>
      <c r="Z43" s="1205"/>
      <c r="AA43" s="1205"/>
      <c r="AB43" s="1205"/>
      <c r="AC43" s="1205"/>
      <c r="AD43" s="1205"/>
      <c r="AE43" s="1205"/>
      <c r="AF43" s="1205"/>
      <c r="AG43" s="1206"/>
      <c r="AH43" s="1220"/>
      <c r="AI43" s="1220"/>
      <c r="AJ43" s="1220"/>
      <c r="AK43" s="1220"/>
      <c r="AL43" s="1220"/>
      <c r="AM43" s="1188" cm="1">
        <f t="array" ref="AM43">ROUNDUP(_xlfn.IFS(AM40&lt;2,1,AND(AM40&lt;=2,AM40&lt;6),AM40-1,AM40&gt;=6,AM40/2*3),1)</f>
        <v>1</v>
      </c>
      <c r="AN43" s="1202"/>
    </row>
    <row r="44" spans="1:40" ht="5.0999999999999996" customHeight="1">
      <c r="A44" s="391"/>
      <c r="B44" s="391"/>
      <c r="C44" s="391"/>
      <c r="D44" s="391"/>
      <c r="E44" s="391"/>
      <c r="F44" s="391"/>
      <c r="G44" s="391"/>
      <c r="H44" s="391"/>
      <c r="I44" s="391"/>
      <c r="J44" s="390"/>
      <c r="K44" s="390"/>
      <c r="L44" s="390"/>
      <c r="M44" s="393"/>
      <c r="N44" s="390"/>
      <c r="W44" s="516"/>
      <c r="X44" s="390"/>
      <c r="Y44" s="390"/>
      <c r="Z44" s="390"/>
      <c r="AA44" s="390"/>
      <c r="AB44" s="390"/>
      <c r="AC44" s="390"/>
      <c r="AD44" s="390"/>
      <c r="AE44" s="390"/>
      <c r="AF44" s="390"/>
      <c r="AG44" s="390"/>
      <c r="AH44" s="390"/>
      <c r="AI44" s="390"/>
      <c r="AJ44" s="393"/>
      <c r="AK44" s="390"/>
      <c r="AL44" s="516"/>
      <c r="AM44" s="516"/>
      <c r="AN44" s="366"/>
    </row>
    <row r="45" spans="1:40" ht="21" customHeight="1">
      <c r="A45" s="365" t="s">
        <v>704</v>
      </c>
      <c r="B45" s="369"/>
      <c r="C45" s="370"/>
      <c r="D45" s="370"/>
      <c r="E45" s="370"/>
      <c r="F45" s="370"/>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70"/>
      <c r="AM45" s="370"/>
      <c r="AN45" s="366"/>
    </row>
    <row r="46" spans="1:40" ht="24.9" customHeight="1">
      <c r="A46" s="366"/>
      <c r="B46" s="516"/>
      <c r="C46" s="1224" t="str">
        <f>IF(VLOOKUP($AK$1,[5]選択肢!$A$1:$J$32,C51,FALSE)=0,"-",VLOOKUP($AK$1,[5]選択肢!$A$1:$J$32,C51,FALSE))</f>
        <v>管理者</v>
      </c>
      <c r="D46" s="1225"/>
      <c r="E46" s="1226" t="str">
        <f>IF(VLOOKUP($AK$1,[5]選択肢!$A$1:$J$32,E51,FALSE)=0,"-",VLOOKUP($AK$1,[5]選択肢!$A$1:$J$32,E51,FALSE))</f>
        <v>サービス提供責任者</v>
      </c>
      <c r="F46" s="1226"/>
      <c r="G46" s="1226"/>
      <c r="H46" s="1226"/>
      <c r="I46" s="1224" t="str">
        <f>IF(VLOOKUP($AK$1,[5]選択肢!$A$1:$J$32,I51,FALSE)=0,"-",VLOOKUP($AK$1,[5]選択肢!$A$1:$J$32,I51,FALSE))</f>
        <v>従業者</v>
      </c>
      <c r="J46" s="1225"/>
      <c r="K46" s="1225"/>
      <c r="L46" s="1225"/>
      <c r="M46" s="1225"/>
      <c r="N46" s="1227"/>
      <c r="O46" s="1228"/>
      <c r="P46" s="1228"/>
      <c r="Q46" s="1228"/>
      <c r="R46" s="1228"/>
      <c r="S46" s="1228"/>
      <c r="T46" s="1228"/>
      <c r="U46" s="1228"/>
      <c r="V46" s="1228"/>
      <c r="W46" s="1228"/>
      <c r="X46" s="1228"/>
      <c r="Y46" s="1228"/>
      <c r="Z46" s="1228"/>
      <c r="AA46" s="1228"/>
      <c r="AB46" s="1228"/>
      <c r="AC46" s="1228"/>
      <c r="AD46" s="1228"/>
      <c r="AE46" s="1228"/>
      <c r="AF46" s="1228"/>
      <c r="AG46" s="1228"/>
      <c r="AH46" s="1228"/>
      <c r="AI46" s="1228"/>
      <c r="AJ46" s="1228"/>
      <c r="AK46" s="1228"/>
      <c r="AL46" s="1228"/>
      <c r="AM46" s="1228"/>
      <c r="AN46" s="366"/>
    </row>
    <row r="47" spans="1:40" ht="18" customHeight="1">
      <c r="A47" s="366"/>
      <c r="B47" s="516"/>
      <c r="C47" s="508" t="s">
        <v>705</v>
      </c>
      <c r="D47" s="508" t="s">
        <v>706</v>
      </c>
      <c r="E47" s="509" t="s">
        <v>705</v>
      </c>
      <c r="F47" s="1233" t="s">
        <v>706</v>
      </c>
      <c r="G47" s="1233"/>
      <c r="H47" s="1233"/>
      <c r="I47" s="1229" t="s">
        <v>705</v>
      </c>
      <c r="J47" s="1230"/>
      <c r="K47" s="1231"/>
      <c r="L47" s="1229" t="s">
        <v>706</v>
      </c>
      <c r="M47" s="1230"/>
      <c r="N47" s="1231"/>
      <c r="O47" s="1232"/>
      <c r="P47" s="1232"/>
      <c r="Q47" s="1232"/>
      <c r="R47" s="1232"/>
      <c r="S47" s="1232"/>
      <c r="T47" s="1232"/>
      <c r="U47" s="1232"/>
      <c r="V47" s="1232"/>
      <c r="W47" s="1232"/>
      <c r="X47" s="1232"/>
      <c r="Y47" s="1232"/>
      <c r="Z47" s="1232"/>
      <c r="AA47" s="1232"/>
      <c r="AB47" s="1232"/>
      <c r="AC47" s="1232"/>
      <c r="AD47" s="1232"/>
      <c r="AE47" s="1232"/>
      <c r="AF47" s="1232"/>
      <c r="AG47" s="1232"/>
      <c r="AH47" s="1232"/>
      <c r="AI47" s="1232"/>
      <c r="AJ47" s="1232"/>
      <c r="AK47" s="1232"/>
      <c r="AL47" s="506"/>
      <c r="AM47" s="506"/>
      <c r="AN47" s="366"/>
    </row>
    <row r="48" spans="1:40" ht="18" customHeight="1">
      <c r="A48" s="366"/>
      <c r="B48" s="507" t="s">
        <v>707</v>
      </c>
      <c r="C48" s="509">
        <f>COUNTIFS($B$11:$B$30,C$46,$C$11:$C$30,"A",$E$11:$E$30,"*")</f>
        <v>1</v>
      </c>
      <c r="D48" s="509">
        <f>COUNTIFS($B$11:$B$30,C$46,$C$11:$C$30,"B",$E$11:$E$30,"*")</f>
        <v>0</v>
      </c>
      <c r="E48" s="509">
        <f>COUNTIFS($B$11:$B$30,E$46,$C$11:$C$30,"A",$E$11:$E$30,"*")</f>
        <v>0</v>
      </c>
      <c r="F48" s="1229">
        <f>COUNTIFS($B$11:$B$30,E$46,$C$11:$C$30,"B",$E$11:$E$30,"*")</f>
        <v>1</v>
      </c>
      <c r="G48" s="1230"/>
      <c r="H48" s="1231"/>
      <c r="I48" s="1229">
        <f>COUNTIFS($B$11:$B$30,I$46,$C$11:$C$30,"A",$E$11:$E$30,"*")</f>
        <v>0</v>
      </c>
      <c r="J48" s="1230"/>
      <c r="K48" s="1231"/>
      <c r="L48" s="1229">
        <f>COUNTIFS($B$11:$B$30,I$46,$C$11:$C$30,"B",$E$11:$E$30,"*")</f>
        <v>0</v>
      </c>
      <c r="M48" s="1230"/>
      <c r="N48" s="1231"/>
      <c r="O48" s="1232"/>
      <c r="P48" s="1232"/>
      <c r="Q48" s="1232"/>
      <c r="R48" s="1232"/>
      <c r="S48" s="1232"/>
      <c r="T48" s="1232"/>
      <c r="U48" s="1232"/>
      <c r="V48" s="1232"/>
      <c r="W48" s="1232"/>
      <c r="X48" s="1232"/>
      <c r="Y48" s="1232"/>
      <c r="Z48" s="1232"/>
      <c r="AA48" s="1232"/>
      <c r="AB48" s="1232"/>
      <c r="AC48" s="1232"/>
      <c r="AD48" s="1232"/>
      <c r="AE48" s="1232"/>
      <c r="AF48" s="1232"/>
      <c r="AG48" s="1232"/>
      <c r="AH48" s="1232"/>
      <c r="AI48" s="1232"/>
      <c r="AJ48" s="1232"/>
      <c r="AK48" s="1232"/>
      <c r="AL48" s="506"/>
      <c r="AM48" s="506"/>
      <c r="AN48" s="366"/>
    </row>
    <row r="49" spans="1:40" ht="18" customHeight="1">
      <c r="A49" s="366"/>
      <c r="B49" s="511" t="s">
        <v>708</v>
      </c>
      <c r="C49" s="411"/>
      <c r="D49" s="411"/>
      <c r="E49" s="509">
        <f>COUNTIFS($B$11:$B$30,E$46,$C$11:$C$30,"C",$E$11:$E$30,"*")</f>
        <v>0</v>
      </c>
      <c r="F49" s="1229">
        <f>COUNTIFS($B$11:$B$30,E$46,$C$11:$C$30,"D",$E$11:$E$30,"*")</f>
        <v>0</v>
      </c>
      <c r="G49" s="1230"/>
      <c r="H49" s="1231"/>
      <c r="I49" s="1229">
        <f>COUNTIFS($B$11:$B$30,I$46,$C$11:$C$30,"C",$E$11:$E$30,"*")</f>
        <v>3</v>
      </c>
      <c r="J49" s="1230"/>
      <c r="K49" s="1231"/>
      <c r="L49" s="1229">
        <f>COUNTIFS($B$11:$B$30,I$46,$C$11:$C$30,"D",$E$11:$E$30,"*")</f>
        <v>5</v>
      </c>
      <c r="M49" s="1230"/>
      <c r="N49" s="1231"/>
      <c r="O49" s="1232"/>
      <c r="P49" s="1232"/>
      <c r="Q49" s="1232"/>
      <c r="R49" s="1232"/>
      <c r="S49" s="1232"/>
      <c r="T49" s="1232"/>
      <c r="U49" s="1232"/>
      <c r="V49" s="1232"/>
      <c r="W49" s="1232"/>
      <c r="X49" s="1232"/>
      <c r="Y49" s="1232"/>
      <c r="Z49" s="1232"/>
      <c r="AA49" s="1232"/>
      <c r="AB49" s="1232"/>
      <c r="AC49" s="1232"/>
      <c r="AD49" s="1232"/>
      <c r="AE49" s="1232"/>
      <c r="AF49" s="1232"/>
      <c r="AG49" s="1232"/>
      <c r="AH49" s="1232"/>
      <c r="AI49" s="1232"/>
      <c r="AJ49" s="1232"/>
      <c r="AK49" s="1232"/>
      <c r="AL49" s="506"/>
      <c r="AM49" s="506"/>
      <c r="AN49" s="366"/>
    </row>
    <row r="50" spans="1:40" ht="18" customHeight="1">
      <c r="A50" s="366"/>
      <c r="B50" s="511" t="s">
        <v>709</v>
      </c>
      <c r="C50" s="1235"/>
      <c r="D50" s="1236"/>
      <c r="E50" s="1229">
        <f>IF($AK$3="４週",SUMIFS($AK$11:$AK$30,$B$11:$B$30,E46)/4/$AH$5,IF($AK$3="歴月",SUMIFS($AK$11:$AK$30,$B$11:$B$30,E46)/$AL$5,"記載する期間を選択してください"))</f>
        <v>0</v>
      </c>
      <c r="F50" s="1230"/>
      <c r="G50" s="1230"/>
      <c r="H50" s="1231"/>
      <c r="I50" s="1229">
        <f>IF($AK$3="４週",SUMIFS($AK$11:$AK$30,$B$11:$B$30,I46)/4/$AH$5,IF($AK$3="歴月",SUMIFS($AK$11:$AK$30,$B$11:$B$30,I46)/$AL$5,"記載する期間を選択してください"))</f>
        <v>0</v>
      </c>
      <c r="J50" s="1230"/>
      <c r="K50" s="1230"/>
      <c r="L50" s="1230"/>
      <c r="M50" s="1230"/>
      <c r="N50" s="1231"/>
      <c r="O50" s="1232"/>
      <c r="P50" s="1232"/>
      <c r="Q50" s="1232"/>
      <c r="R50" s="1232"/>
      <c r="S50" s="1232"/>
      <c r="T50" s="1232"/>
      <c r="U50" s="1232"/>
      <c r="V50" s="1232"/>
      <c r="W50" s="1232"/>
      <c r="X50" s="1232"/>
      <c r="Y50" s="1232"/>
      <c r="Z50" s="1232"/>
      <c r="AA50" s="1232"/>
      <c r="AB50" s="1232"/>
      <c r="AC50" s="1232"/>
      <c r="AD50" s="1232"/>
      <c r="AE50" s="1232"/>
      <c r="AF50" s="1232"/>
      <c r="AG50" s="1232"/>
      <c r="AH50" s="1232"/>
      <c r="AI50" s="1232"/>
      <c r="AJ50" s="1232"/>
      <c r="AK50" s="1232"/>
      <c r="AL50" s="1232"/>
      <c r="AM50" s="1232"/>
      <c r="AN50" s="366"/>
    </row>
    <row r="51" spans="1:40" ht="5.0999999999999996" customHeight="1">
      <c r="A51" s="366"/>
      <c r="B51" s="369"/>
      <c r="C51" s="412">
        <v>2</v>
      </c>
      <c r="D51" s="412"/>
      <c r="E51" s="412">
        <v>3</v>
      </c>
      <c r="F51" s="412"/>
      <c r="G51" s="412"/>
      <c r="H51" s="412"/>
      <c r="I51" s="412">
        <v>4</v>
      </c>
      <c r="J51" s="412"/>
      <c r="K51" s="412"/>
      <c r="L51" s="412"/>
      <c r="M51" s="412"/>
      <c r="N51" s="412"/>
      <c r="O51" s="412">
        <v>5</v>
      </c>
      <c r="P51" s="412"/>
      <c r="Q51" s="412"/>
      <c r="R51" s="412"/>
      <c r="S51" s="412"/>
      <c r="T51" s="412"/>
      <c r="U51" s="412">
        <v>6</v>
      </c>
      <c r="V51" s="412"/>
      <c r="W51" s="412"/>
      <c r="X51" s="412"/>
      <c r="Y51" s="412"/>
      <c r="Z51" s="412"/>
      <c r="AA51" s="412">
        <v>7</v>
      </c>
      <c r="AB51" s="412"/>
      <c r="AC51" s="412"/>
      <c r="AD51" s="412"/>
      <c r="AE51" s="412"/>
      <c r="AF51" s="412"/>
      <c r="AG51" s="412">
        <v>8</v>
      </c>
      <c r="AH51" s="412"/>
      <c r="AI51" s="412"/>
      <c r="AJ51" s="412"/>
      <c r="AK51" s="412"/>
      <c r="AL51" s="412">
        <v>9</v>
      </c>
      <c r="AM51" s="413"/>
      <c r="AN51" s="366"/>
    </row>
    <row r="52" spans="1:40" ht="15" customHeight="1">
      <c r="A52" s="390" t="s">
        <v>710</v>
      </c>
      <c r="B52" s="414"/>
      <c r="C52" s="415"/>
      <c r="D52" s="415"/>
      <c r="E52" s="415"/>
      <c r="F52" s="416"/>
      <c r="G52" s="415"/>
      <c r="H52" s="412"/>
      <c r="I52" s="412"/>
      <c r="J52" s="412"/>
      <c r="K52" s="412"/>
      <c r="L52" s="412"/>
      <c r="M52" s="412"/>
      <c r="N52" s="412"/>
      <c r="O52" s="412"/>
      <c r="P52" s="412"/>
      <c r="Q52" s="412"/>
      <c r="R52" s="412">
        <v>6</v>
      </c>
      <c r="S52" s="412"/>
      <c r="T52" s="412"/>
      <c r="U52" s="412"/>
      <c r="V52" s="412"/>
      <c r="W52" s="412"/>
      <c r="X52" s="412">
        <v>7</v>
      </c>
      <c r="Y52" s="412"/>
      <c r="Z52" s="412"/>
      <c r="AA52" s="412"/>
      <c r="AB52" s="412"/>
      <c r="AC52" s="412"/>
      <c r="AD52" s="412">
        <v>8</v>
      </c>
      <c r="AE52" s="412"/>
      <c r="AF52" s="412"/>
      <c r="AG52" s="417"/>
      <c r="AH52" s="417"/>
      <c r="AI52" s="417"/>
      <c r="AJ52" s="417">
        <v>9</v>
      </c>
      <c r="AK52" s="418"/>
      <c r="AL52" s="418"/>
      <c r="AM52" s="366"/>
    </row>
    <row r="53" spans="1:40" s="390" customFormat="1" ht="15" customHeight="1">
      <c r="A53" s="390" t="s">
        <v>711</v>
      </c>
      <c r="B53" s="391"/>
      <c r="C53" s="391"/>
      <c r="D53" s="391"/>
      <c r="E53" s="391"/>
      <c r="F53" s="391"/>
      <c r="G53" s="391"/>
      <c r="H53" s="365"/>
      <c r="I53" s="365"/>
      <c r="J53" s="365"/>
      <c r="K53" s="365"/>
      <c r="L53" s="365"/>
      <c r="M53" s="365"/>
    </row>
    <row r="54" spans="1:40" s="390" customFormat="1" ht="15" customHeight="1">
      <c r="A54" s="390" t="s">
        <v>712</v>
      </c>
      <c r="B54" s="391"/>
      <c r="C54" s="391"/>
      <c r="D54" s="391"/>
      <c r="E54" s="391"/>
      <c r="F54" s="391"/>
      <c r="G54" s="391"/>
      <c r="H54" s="365"/>
      <c r="I54" s="365"/>
      <c r="J54" s="365"/>
      <c r="K54" s="365"/>
      <c r="L54" s="365"/>
      <c r="M54" s="365"/>
    </row>
    <row r="55" spans="1:40" s="390" customFormat="1" ht="15" customHeight="1">
      <c r="A55" s="390" t="s">
        <v>713</v>
      </c>
      <c r="B55" s="391"/>
      <c r="C55" s="391"/>
      <c r="D55" s="391"/>
      <c r="E55" s="391"/>
      <c r="F55" s="391"/>
      <c r="G55" s="391"/>
      <c r="H55" s="365"/>
      <c r="I55" s="365"/>
      <c r="J55" s="365"/>
      <c r="K55" s="365"/>
      <c r="L55" s="365"/>
      <c r="M55" s="365"/>
    </row>
    <row r="56" spans="1:40" s="390" customFormat="1" ht="15" customHeight="1">
      <c r="A56" s="390" t="s">
        <v>714</v>
      </c>
      <c r="B56" s="391"/>
      <c r="C56" s="391"/>
      <c r="D56" s="391"/>
      <c r="E56" s="391"/>
      <c r="F56" s="391"/>
      <c r="G56" s="391"/>
      <c r="H56" s="365"/>
      <c r="I56" s="365"/>
      <c r="J56" s="365"/>
      <c r="K56" s="365"/>
      <c r="L56" s="365"/>
      <c r="M56" s="365"/>
    </row>
    <row r="57" spans="1:40" ht="15" customHeight="1">
      <c r="A57" s="390" t="s">
        <v>715</v>
      </c>
      <c r="B57" s="419"/>
      <c r="C57" s="390"/>
      <c r="D57" s="390"/>
      <c r="E57" s="390"/>
      <c r="F57" s="390"/>
      <c r="G57" s="390"/>
    </row>
    <row r="58" spans="1:40" ht="15" customHeight="1">
      <c r="A58" s="390" t="s">
        <v>716</v>
      </c>
      <c r="B58" s="419"/>
      <c r="C58" s="390"/>
      <c r="D58" s="390"/>
      <c r="E58" s="390"/>
      <c r="F58" s="390"/>
      <c r="G58" s="390"/>
    </row>
    <row r="59" spans="1:40" ht="15" customHeight="1">
      <c r="A59" s="390"/>
      <c r="B59" s="507" t="s">
        <v>717</v>
      </c>
      <c r="C59" s="1187" t="s">
        <v>718</v>
      </c>
      <c r="D59" s="1187"/>
      <c r="E59" s="1187"/>
      <c r="F59" s="390"/>
      <c r="G59" s="390"/>
    </row>
    <row r="60" spans="1:40" ht="15" customHeight="1">
      <c r="A60" s="390"/>
      <c r="B60" s="420" t="s">
        <v>668</v>
      </c>
      <c r="C60" s="1234" t="s">
        <v>719</v>
      </c>
      <c r="D60" s="1234"/>
      <c r="E60" s="1234"/>
      <c r="F60" s="390"/>
      <c r="G60" s="390"/>
    </row>
    <row r="61" spans="1:40" ht="15" customHeight="1">
      <c r="A61" s="390"/>
      <c r="B61" s="420" t="s">
        <v>670</v>
      </c>
      <c r="C61" s="1234" t="s">
        <v>720</v>
      </c>
      <c r="D61" s="1234"/>
      <c r="E61" s="1234"/>
      <c r="F61" s="390"/>
      <c r="G61" s="390"/>
    </row>
    <row r="62" spans="1:40" ht="15" customHeight="1">
      <c r="A62" s="390"/>
      <c r="B62" s="420" t="s">
        <v>671</v>
      </c>
      <c r="C62" s="1234" t="s">
        <v>721</v>
      </c>
      <c r="D62" s="1234"/>
      <c r="E62" s="1234"/>
      <c r="F62" s="390"/>
      <c r="G62" s="390"/>
    </row>
    <row r="63" spans="1:40" ht="15" customHeight="1">
      <c r="A63" s="390"/>
      <c r="B63" s="420" t="s">
        <v>673</v>
      </c>
      <c r="C63" s="1234" t="s">
        <v>722</v>
      </c>
      <c r="D63" s="1234"/>
      <c r="E63" s="1234"/>
      <c r="F63" s="390"/>
      <c r="G63" s="390"/>
    </row>
    <row r="64" spans="1:40" ht="15" customHeight="1">
      <c r="A64" s="390"/>
      <c r="B64" s="390" t="s">
        <v>723</v>
      </c>
      <c r="C64" s="390"/>
      <c r="D64" s="390"/>
      <c r="E64" s="390"/>
      <c r="F64" s="390"/>
      <c r="G64" s="390"/>
    </row>
    <row r="65" spans="1:7" ht="15" customHeight="1">
      <c r="A65" s="390"/>
      <c r="B65" s="390" t="s">
        <v>724</v>
      </c>
      <c r="C65" s="390"/>
      <c r="D65" s="390"/>
      <c r="E65" s="390"/>
      <c r="F65" s="390"/>
      <c r="G65" s="390"/>
    </row>
    <row r="66" spans="1:7" ht="15" customHeight="1">
      <c r="A66" s="390"/>
      <c r="B66" s="390" t="s">
        <v>725</v>
      </c>
      <c r="C66" s="390"/>
      <c r="D66" s="390"/>
      <c r="E66" s="390"/>
      <c r="F66" s="390"/>
      <c r="G66" s="390"/>
    </row>
    <row r="67" spans="1:7" ht="15" customHeight="1">
      <c r="A67" s="390" t="s">
        <v>726</v>
      </c>
      <c r="B67" s="419"/>
      <c r="C67" s="390"/>
      <c r="D67" s="390"/>
      <c r="E67" s="390"/>
      <c r="F67" s="390"/>
      <c r="G67" s="390"/>
    </row>
    <row r="68" spans="1:7" ht="15" customHeight="1">
      <c r="A68" s="390" t="s">
        <v>727</v>
      </c>
      <c r="B68" s="419"/>
      <c r="C68" s="390"/>
      <c r="D68" s="390"/>
      <c r="E68" s="390"/>
      <c r="F68" s="390"/>
      <c r="G68" s="390"/>
    </row>
    <row r="69" spans="1:7" ht="15" customHeight="1">
      <c r="A69" s="390" t="s">
        <v>728</v>
      </c>
      <c r="B69" s="419"/>
      <c r="C69" s="390"/>
      <c r="D69" s="390"/>
      <c r="E69" s="390"/>
      <c r="F69" s="390"/>
      <c r="G69" s="390"/>
    </row>
    <row r="70" spans="1:7" ht="15" customHeight="1">
      <c r="A70" s="390" t="s">
        <v>729</v>
      </c>
      <c r="B70" s="419"/>
      <c r="C70" s="390"/>
      <c r="D70" s="390"/>
      <c r="E70" s="390"/>
      <c r="F70" s="390"/>
      <c r="G70" s="390"/>
    </row>
    <row r="71" spans="1:7" ht="15" customHeight="1">
      <c r="A71" s="390" t="s">
        <v>730</v>
      </c>
      <c r="B71" s="419"/>
      <c r="C71" s="390"/>
      <c r="D71" s="390"/>
      <c r="E71" s="390"/>
      <c r="F71" s="390"/>
      <c r="G71" s="390"/>
    </row>
    <row r="72" spans="1:7" ht="15" customHeight="1">
      <c r="A72" s="390" t="s">
        <v>731</v>
      </c>
      <c r="B72" s="419"/>
      <c r="C72" s="390"/>
      <c r="D72" s="390"/>
      <c r="E72" s="390"/>
      <c r="F72" s="390"/>
      <c r="G72" s="390"/>
    </row>
    <row r="73" spans="1:7" ht="15" customHeight="1">
      <c r="A73" s="390"/>
      <c r="B73" s="390" t="s">
        <v>732</v>
      </c>
      <c r="C73" s="390"/>
      <c r="D73" s="390"/>
      <c r="E73" s="390"/>
      <c r="F73" s="390"/>
      <c r="G73" s="390"/>
    </row>
    <row r="74" spans="1:7" ht="15" customHeight="1">
      <c r="A74" s="390"/>
      <c r="B74" s="390" t="s">
        <v>733</v>
      </c>
      <c r="C74" s="390"/>
      <c r="D74" s="390"/>
      <c r="E74" s="390"/>
      <c r="F74" s="390"/>
      <c r="G74" s="390"/>
    </row>
    <row r="75" spans="1:7" ht="15" customHeight="1">
      <c r="A75" s="390" t="s">
        <v>734</v>
      </c>
      <c r="B75" s="419"/>
      <c r="C75" s="390"/>
      <c r="D75" s="390"/>
      <c r="E75" s="390"/>
      <c r="F75" s="390"/>
      <c r="G75" s="390"/>
    </row>
    <row r="76" spans="1:7" ht="15" customHeight="1">
      <c r="A76" s="390" t="s">
        <v>735</v>
      </c>
      <c r="B76" s="419"/>
      <c r="C76" s="390"/>
      <c r="D76" s="390"/>
      <c r="E76" s="390"/>
      <c r="F76" s="390"/>
      <c r="G76" s="390"/>
    </row>
    <row r="77" spans="1:7" ht="15" customHeight="1">
      <c r="A77" s="390" t="s">
        <v>736</v>
      </c>
      <c r="B77" s="419"/>
      <c r="C77" s="390"/>
      <c r="D77" s="390"/>
      <c r="E77" s="390"/>
      <c r="F77" s="390"/>
      <c r="G77" s="390"/>
    </row>
    <row r="78" spans="1:7" ht="15" customHeight="1">
      <c r="A78" s="390" t="s">
        <v>737</v>
      </c>
      <c r="B78" s="419"/>
      <c r="C78" s="390"/>
      <c r="D78" s="390"/>
      <c r="E78" s="390"/>
      <c r="F78" s="390"/>
      <c r="G78" s="390"/>
    </row>
    <row r="79" spans="1:7" ht="15" customHeight="1">
      <c r="A79" s="390" t="s">
        <v>738</v>
      </c>
      <c r="B79" s="419"/>
      <c r="C79" s="390"/>
      <c r="D79" s="390"/>
      <c r="E79" s="390"/>
      <c r="F79" s="390"/>
      <c r="G79" s="390"/>
    </row>
    <row r="80" spans="1:7" ht="15" customHeight="1">
      <c r="A80" s="390" t="s">
        <v>739</v>
      </c>
      <c r="B80" s="419"/>
      <c r="C80" s="390"/>
      <c r="D80" s="390"/>
      <c r="E80" s="390"/>
      <c r="F80" s="390"/>
      <c r="G80" s="390"/>
    </row>
    <row r="81" spans="1:7" ht="15" customHeight="1">
      <c r="A81" s="390" t="s">
        <v>740</v>
      </c>
      <c r="B81" s="419"/>
      <c r="C81" s="390"/>
      <c r="D81" s="390"/>
      <c r="E81" s="390"/>
      <c r="F81" s="390"/>
      <c r="G81" s="390"/>
    </row>
    <row r="82" spans="1:7" ht="15" customHeight="1">
      <c r="A82" s="390" t="s">
        <v>741</v>
      </c>
      <c r="B82" s="419"/>
      <c r="C82" s="390"/>
      <c r="D82" s="390"/>
      <c r="E82" s="390"/>
      <c r="F82" s="390"/>
      <c r="G82" s="390"/>
    </row>
  </sheetData>
  <mergeCells count="129">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7:W47"/>
    <mergeCell ref="X47:Z47"/>
    <mergeCell ref="AA49:AC49"/>
    <mergeCell ref="AD49:AF49"/>
    <mergeCell ref="AG49:AI49"/>
    <mergeCell ref="AJ49:AK49"/>
    <mergeCell ref="X48:Z48"/>
    <mergeCell ref="AA48:AC48"/>
    <mergeCell ref="AD48:AF48"/>
    <mergeCell ref="AG48:AI48"/>
    <mergeCell ref="AJ48:AK48"/>
    <mergeCell ref="F49:H49"/>
    <mergeCell ref="I49:K49"/>
    <mergeCell ref="L49:N49"/>
    <mergeCell ref="O49:Q49"/>
    <mergeCell ref="R49:T49"/>
    <mergeCell ref="U49:W49"/>
    <mergeCell ref="X49:Z49"/>
    <mergeCell ref="N43:AG43"/>
    <mergeCell ref="AH43:AL43"/>
    <mergeCell ref="AA47:AC47"/>
    <mergeCell ref="AD47:AF47"/>
    <mergeCell ref="AG47:AI47"/>
    <mergeCell ref="AJ47:AK47"/>
    <mergeCell ref="F48:H48"/>
    <mergeCell ref="I48:K48"/>
    <mergeCell ref="L48:N48"/>
    <mergeCell ref="O48:Q48"/>
    <mergeCell ref="R48:T48"/>
    <mergeCell ref="U48:W48"/>
    <mergeCell ref="F47:H47"/>
    <mergeCell ref="I47:K47"/>
    <mergeCell ref="L47:N47"/>
    <mergeCell ref="O47:Q47"/>
    <mergeCell ref="R47:T47"/>
    <mergeCell ref="AM43:AN43"/>
    <mergeCell ref="C46:D46"/>
    <mergeCell ref="E46:H46"/>
    <mergeCell ref="I46:N46"/>
    <mergeCell ref="O46:T46"/>
    <mergeCell ref="U46:Z46"/>
    <mergeCell ref="AA46:AF46"/>
    <mergeCell ref="AG46:AK46"/>
    <mergeCell ref="AL46:AM46"/>
    <mergeCell ref="AH40:AI40"/>
    <mergeCell ref="AK40:AL40"/>
    <mergeCell ref="AM40:AN42"/>
    <mergeCell ref="A41:C41"/>
    <mergeCell ref="Q41:AG41"/>
    <mergeCell ref="AH41:AI41"/>
    <mergeCell ref="AK41:AL41"/>
    <mergeCell ref="A42:C42"/>
    <mergeCell ref="F42:H42"/>
    <mergeCell ref="I42:K42"/>
    <mergeCell ref="A40:C40"/>
    <mergeCell ref="F40:H40"/>
    <mergeCell ref="I40:K40"/>
    <mergeCell ref="M40:M42"/>
    <mergeCell ref="N40:P42"/>
    <mergeCell ref="Q40:AG40"/>
    <mergeCell ref="Q42:AG42"/>
    <mergeCell ref="AH42:AI42"/>
    <mergeCell ref="AK42:AL42"/>
    <mergeCell ref="A39:C39"/>
    <mergeCell ref="F39:H39"/>
    <mergeCell ref="I39:K39"/>
    <mergeCell ref="M39:AG39"/>
    <mergeCell ref="AH39:AL39"/>
    <mergeCell ref="AM39:AN39"/>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7">
    <dataValidation type="list" allowBlank="1" showInputMessage="1" showErrorMessage="1" sqref="M40:M43" xr:uid="{0829B84C-FF56-45C0-90C8-E74324C2AB87}">
      <formula1>"○"</formula1>
    </dataValidation>
    <dataValidation type="list" allowBlank="1" showInputMessage="1" showErrorMessage="1" sqref="AK3:AN3" xr:uid="{CC140075-E6E5-4EAF-8124-EF82B42CF078}">
      <formula1>"４週,歴月"</formula1>
    </dataValidation>
    <dataValidation type="list" allowBlank="1" showInputMessage="1" showErrorMessage="1" sqref="AK4:AN4" xr:uid="{45C409D4-28DB-4049-97CD-664876862862}">
      <formula1>"予定,実績"</formula1>
    </dataValidation>
    <dataValidation type="whole" operator="greaterThanOrEqual" allowBlank="1" showInputMessage="1" showErrorMessage="1" sqref="D40:F41" xr:uid="{4CD2BA65-54E1-4089-8486-47023A47D728}">
      <formula1>0</formula1>
    </dataValidation>
    <dataValidation operator="greaterThanOrEqual" allowBlank="1" showInputMessage="1" showErrorMessage="1" sqref="X38 I44 U38 I34:I37 L34:L36 L44" xr:uid="{93A45CED-DBF3-4FF9-B5AA-68B48BBC50B5}"/>
    <dataValidation type="list" allowBlank="1" showInputMessage="1" showErrorMessage="1" sqref="C11:C30" xr:uid="{01A5C0A5-EBB5-4E97-B85C-C9E459874D06}">
      <formula1>"A,B,C,D"</formula1>
    </dataValidation>
    <dataValidation type="list" allowBlank="1" showInputMessage="1" sqref="B11:B30" xr:uid="{85B1E197-7B30-4113-8B02-288FD6F9D099}">
      <formula1>"管理者,サービス提供責任者,従業者, "</formula1>
    </dataValidation>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1" manualBreakCount="1">
    <brk id="36" max="3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846C8-B679-483E-A06C-FC5718461240}">
  <dimension ref="A1:AN82"/>
  <sheetViews>
    <sheetView showGridLines="0" view="pageBreakPreview" zoomScaleNormal="100" zoomScaleSheetLayoutView="100" workbookViewId="0">
      <selection activeCell="B13" sqref="B13"/>
    </sheetView>
  </sheetViews>
  <sheetFormatPr defaultColWidth="9.109375" defaultRowHeight="21" customHeight="1"/>
  <cols>
    <col min="1" max="1" width="2.77734375" style="369" customWidth="1"/>
    <col min="2" max="2" width="16.77734375" style="363" customWidth="1"/>
    <col min="3" max="3" width="8"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4.9"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751</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100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4"/>
      <c r="AL11" s="385"/>
      <c r="AM11" s="1193"/>
      <c r="AN11" s="1193"/>
    </row>
    <row r="12" spans="1:40" ht="18" customHeight="1">
      <c r="A12" s="378">
        <v>2</v>
      </c>
      <c r="B12" s="379" t="s">
        <v>669</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+SUM(F12:AJ12)</f>
        <v>0</v>
      </c>
      <c r="AL12" s="387">
        <f t="shared" ref="AL12:AL30" si="0">IF($AK$3="４週",AK12/4,AK12/(DAY(EOMONTH($F$9,0))/7))</f>
        <v>0</v>
      </c>
      <c r="AM12" s="1193"/>
      <c r="AN12" s="1193"/>
    </row>
    <row r="13" spans="1:40" ht="18" customHeight="1">
      <c r="A13" s="378">
        <v>3</v>
      </c>
      <c r="B13" s="379" t="s">
        <v>669</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+SUM(F13:AJ13)</f>
        <v>0</v>
      </c>
      <c r="AL13" s="387">
        <f t="shared" si="0"/>
        <v>0</v>
      </c>
      <c r="AM13" s="1193"/>
      <c r="AN13" s="1193"/>
    </row>
    <row r="14" spans="1:40" ht="18" customHeight="1">
      <c r="A14" s="378">
        <v>4</v>
      </c>
      <c r="B14" s="379" t="s">
        <v>672</v>
      </c>
      <c r="C14" s="380" t="s">
        <v>671</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ref="AK14:AK30" si="1">+SUM(F14:AJ14)</f>
        <v>0</v>
      </c>
      <c r="AL14" s="387">
        <f t="shared" si="0"/>
        <v>0</v>
      </c>
      <c r="AM14" s="1193"/>
      <c r="AN14" s="1193"/>
    </row>
    <row r="15" spans="1:40" ht="18" customHeight="1">
      <c r="A15" s="378">
        <v>5</v>
      </c>
      <c r="B15" s="379" t="s">
        <v>672</v>
      </c>
      <c r="C15" s="380" t="s">
        <v>671</v>
      </c>
      <c r="D15" s="381"/>
      <c r="E15" s="382" t="s">
        <v>674</v>
      </c>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1"/>
        <v>0</v>
      </c>
      <c r="AL15" s="387">
        <f t="shared" si="0"/>
        <v>0</v>
      </c>
      <c r="AM15" s="1193"/>
      <c r="AN15" s="1193"/>
    </row>
    <row r="16" spans="1:40" ht="18" customHeight="1">
      <c r="A16" s="378">
        <v>6</v>
      </c>
      <c r="B16" s="379" t="s">
        <v>672</v>
      </c>
      <c r="C16" s="380" t="s">
        <v>673</v>
      </c>
      <c r="D16" s="381"/>
      <c r="E16" s="382" t="s">
        <v>675</v>
      </c>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1"/>
        <v>0</v>
      </c>
      <c r="AL16" s="387">
        <f t="shared" si="0"/>
        <v>0</v>
      </c>
      <c r="AM16" s="1193"/>
      <c r="AN16" s="1193"/>
    </row>
    <row r="17" spans="1:40" ht="18" customHeight="1">
      <c r="A17" s="378">
        <v>7</v>
      </c>
      <c r="B17" s="379" t="s">
        <v>672</v>
      </c>
      <c r="C17" s="380" t="s">
        <v>673</v>
      </c>
      <c r="D17" s="381"/>
      <c r="E17" s="382" t="s">
        <v>676</v>
      </c>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1"/>
        <v>0</v>
      </c>
      <c r="AL17" s="387">
        <f t="shared" si="0"/>
        <v>0</v>
      </c>
      <c r="AM17" s="1193"/>
      <c r="AN17" s="1193"/>
    </row>
    <row r="18" spans="1:40" ht="18" customHeight="1">
      <c r="A18" s="378">
        <v>8</v>
      </c>
      <c r="B18" s="379" t="s">
        <v>672</v>
      </c>
      <c r="C18" s="380" t="s">
        <v>673</v>
      </c>
      <c r="D18" s="381"/>
      <c r="E18" s="382" t="s">
        <v>677</v>
      </c>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1"/>
        <v>0</v>
      </c>
      <c r="AL18" s="387">
        <f t="shared" si="0"/>
        <v>0</v>
      </c>
      <c r="AM18" s="1193"/>
      <c r="AN18" s="1193"/>
    </row>
    <row r="19" spans="1:40" ht="18" customHeight="1">
      <c r="A19" s="378">
        <v>9</v>
      </c>
      <c r="B19" s="379" t="s">
        <v>672</v>
      </c>
      <c r="C19" s="380" t="s">
        <v>673</v>
      </c>
      <c r="D19" s="381"/>
      <c r="E19" s="382" t="s">
        <v>678</v>
      </c>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1"/>
        <v>0</v>
      </c>
      <c r="AL19" s="387">
        <f t="shared" si="0"/>
        <v>0</v>
      </c>
      <c r="AM19" s="1193"/>
      <c r="AN19" s="1193"/>
    </row>
    <row r="20" spans="1:40" ht="18" customHeight="1">
      <c r="A20" s="378">
        <v>10</v>
      </c>
      <c r="B20" s="379" t="s">
        <v>672</v>
      </c>
      <c r="C20" s="380" t="s">
        <v>673</v>
      </c>
      <c r="D20" s="381"/>
      <c r="E20" s="382" t="s">
        <v>679</v>
      </c>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1"/>
        <v>0</v>
      </c>
      <c r="AL20" s="387">
        <f t="shared" si="0"/>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1"/>
        <v>0</v>
      </c>
      <c r="AL21" s="387">
        <f t="shared" si="0"/>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1"/>
        <v>0</v>
      </c>
      <c r="AL22" s="387">
        <f t="shared" si="0"/>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1"/>
        <v>0</v>
      </c>
      <c r="AL23" s="387">
        <f t="shared" si="0"/>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1"/>
        <v>0</v>
      </c>
      <c r="AL24" s="387">
        <f t="shared" si="0"/>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1"/>
        <v>0</v>
      </c>
      <c r="AL25" s="387">
        <f t="shared" si="0"/>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1"/>
        <v>0</v>
      </c>
      <c r="AL26" s="387">
        <f t="shared" si="0"/>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1"/>
        <v>0</v>
      </c>
      <c r="AL27" s="387">
        <f t="shared" si="0"/>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1"/>
        <v>0</v>
      </c>
      <c r="AL28" s="387">
        <f t="shared" si="0"/>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1"/>
        <v>0</v>
      </c>
      <c r="AL29" s="387">
        <f t="shared" si="0"/>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1"/>
        <v>0</v>
      </c>
      <c r="AL30" s="387">
        <f t="shared" si="0"/>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+SUM(F31:AJ31)</f>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0"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0" ht="5.0999999999999996" customHeight="1">
      <c r="A34" s="391"/>
      <c r="B34" s="391"/>
      <c r="C34" s="391"/>
      <c r="D34" s="392"/>
      <c r="E34" s="392"/>
      <c r="F34" s="392"/>
      <c r="G34" s="392"/>
      <c r="H34" s="392"/>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3"/>
      <c r="AK34" s="390"/>
      <c r="AL34" s="375"/>
      <c r="AM34" s="375"/>
      <c r="AN34" s="366"/>
    </row>
    <row r="35" spans="1:40" ht="5.0999999999999996" customHeight="1">
      <c r="A35" s="391"/>
      <c r="B35" s="391"/>
      <c r="C35" s="391"/>
      <c r="D35" s="392"/>
      <c r="E35" s="392"/>
      <c r="F35" s="392"/>
      <c r="G35" s="392"/>
      <c r="H35" s="392"/>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3"/>
      <c r="AK35" s="390"/>
      <c r="AL35" s="375"/>
      <c r="AM35" s="375"/>
      <c r="AN35" s="366"/>
    </row>
    <row r="36" spans="1:40" ht="5.0999999999999996" customHeight="1">
      <c r="A36" s="391"/>
      <c r="B36" s="391"/>
      <c r="C36" s="391"/>
      <c r="D36" s="392"/>
      <c r="E36" s="392"/>
      <c r="F36" s="392"/>
      <c r="G36" s="392"/>
      <c r="H36" s="392"/>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3"/>
      <c r="AK36" s="390"/>
      <c r="AL36" s="375"/>
      <c r="AM36" s="375"/>
      <c r="AN36" s="366"/>
    </row>
    <row r="37" spans="1:40" ht="18" customHeight="1">
      <c r="A37" s="365" t="s">
        <v>681</v>
      </c>
      <c r="B37" s="390"/>
      <c r="D37" s="390"/>
      <c r="E37" s="390"/>
      <c r="F37" s="390"/>
      <c r="G37" s="390"/>
      <c r="H37" s="390"/>
      <c r="I37" s="390"/>
      <c r="J37" s="390"/>
      <c r="K37" s="390"/>
    </row>
    <row r="38" spans="1:40" ht="18" customHeight="1">
      <c r="A38" s="394" t="s">
        <v>682</v>
      </c>
      <c r="B38" s="394"/>
      <c r="M38" s="365" t="s">
        <v>683</v>
      </c>
      <c r="N38" s="390"/>
      <c r="P38" s="390"/>
      <c r="Q38" s="390"/>
      <c r="R38" s="390"/>
      <c r="S38" s="390"/>
      <c r="T38" s="390"/>
      <c r="U38" s="395" t="str">
        <f>IF(COUNTIF(M40:M43,"○")&gt;1,"いずれか１つを選択してください。","")</f>
        <v/>
      </c>
      <c r="V38" s="390"/>
      <c r="W38" s="390"/>
      <c r="X38" s="390"/>
      <c r="Y38" s="390"/>
      <c r="Z38" s="390"/>
      <c r="AA38" s="390"/>
      <c r="AB38" s="390"/>
      <c r="AC38" s="390"/>
      <c r="AD38" s="390"/>
      <c r="AE38" s="390"/>
      <c r="AF38" s="390"/>
      <c r="AG38" s="390"/>
      <c r="AH38" s="390"/>
      <c r="AI38" s="390"/>
      <c r="AJ38" s="390"/>
      <c r="AK38" s="393"/>
      <c r="AL38" s="390"/>
      <c r="AM38" s="375"/>
      <c r="AN38" s="375"/>
    </row>
    <row r="39" spans="1:40" ht="18.75" customHeight="1">
      <c r="A39" s="1196"/>
      <c r="B39" s="1196"/>
      <c r="C39" s="1196"/>
      <c r="D39" s="396">
        <f>IF(S2=1,10,IF(S2=2,11,IF(S2=3,12,S2-3)))</f>
        <v>2</v>
      </c>
      <c r="E39" s="396">
        <f>IF(S2=1,11,IF(S2=2,12,S2-2))</f>
        <v>3</v>
      </c>
      <c r="F39" s="1197">
        <f>IF(S2=1,12,S2-1)</f>
        <v>4</v>
      </c>
      <c r="G39" s="1197"/>
      <c r="H39" s="1197"/>
      <c r="I39" s="1187" t="s">
        <v>684</v>
      </c>
      <c r="J39" s="1187"/>
      <c r="K39" s="1187"/>
      <c r="M39" s="1188" t="s">
        <v>685</v>
      </c>
      <c r="N39" s="1198"/>
      <c r="O39" s="1198"/>
      <c r="P39" s="1198"/>
      <c r="Q39" s="1198"/>
      <c r="R39" s="1198"/>
      <c r="S39" s="1198"/>
      <c r="T39" s="1198"/>
      <c r="U39" s="1198"/>
      <c r="V39" s="1198"/>
      <c r="W39" s="1198"/>
      <c r="X39" s="1198"/>
      <c r="Y39" s="1198"/>
      <c r="Z39" s="1198"/>
      <c r="AA39" s="1198"/>
      <c r="AB39" s="1198"/>
      <c r="AC39" s="1198"/>
      <c r="AD39" s="1198"/>
      <c r="AE39" s="1198"/>
      <c r="AF39" s="1198"/>
      <c r="AG39" s="1198"/>
      <c r="AH39" s="1199" t="s">
        <v>686</v>
      </c>
      <c r="AI39" s="1200"/>
      <c r="AJ39" s="1200"/>
      <c r="AK39" s="1200"/>
      <c r="AL39" s="1201"/>
      <c r="AM39" s="1194" t="s">
        <v>687</v>
      </c>
      <c r="AN39" s="1194"/>
    </row>
    <row r="40" spans="1:40" ht="18" customHeight="1">
      <c r="A40" s="1194" t="s">
        <v>743</v>
      </c>
      <c r="B40" s="1194"/>
      <c r="C40" s="1194"/>
      <c r="D40" s="397">
        <v>80</v>
      </c>
      <c r="E40" s="397">
        <v>80</v>
      </c>
      <c r="F40" s="1203">
        <v>81</v>
      </c>
      <c r="G40" s="1203"/>
      <c r="H40" s="1203"/>
      <c r="I40" s="1187">
        <f>SUM(D40:F40)</f>
        <v>241</v>
      </c>
      <c r="J40" s="1187"/>
      <c r="K40" s="1187"/>
      <c r="M40" s="1208" t="s">
        <v>689</v>
      </c>
      <c r="N40" s="1184" t="s">
        <v>690</v>
      </c>
      <c r="O40" s="1211"/>
      <c r="P40" s="1212"/>
      <c r="Q40" s="1217" t="s">
        <v>691</v>
      </c>
      <c r="R40" s="1218"/>
      <c r="S40" s="1218"/>
      <c r="T40" s="1218"/>
      <c r="U40" s="1218"/>
      <c r="V40" s="1218"/>
      <c r="W40" s="1218"/>
      <c r="X40" s="1218"/>
      <c r="Y40" s="1218"/>
      <c r="Z40" s="1218"/>
      <c r="AA40" s="1218"/>
      <c r="AB40" s="1218"/>
      <c r="AC40" s="1218"/>
      <c r="AD40" s="1218"/>
      <c r="AE40" s="1218"/>
      <c r="AF40" s="1218"/>
      <c r="AG40" s="1219"/>
      <c r="AH40" s="1207">
        <f>SUM(F32:AJ32)</f>
        <v>0</v>
      </c>
      <c r="AI40" s="1190"/>
      <c r="AJ40" s="398" t="s">
        <v>692</v>
      </c>
      <c r="AK40" s="1207">
        <f>ROUNDUP(AH40/450,0)</f>
        <v>0</v>
      </c>
      <c r="AL40" s="1190"/>
      <c r="AM40" s="1187">
        <f>MIN(AH40:AK42)</f>
        <v>0</v>
      </c>
      <c r="AN40" s="1187"/>
    </row>
    <row r="41" spans="1:40" ht="18" customHeight="1">
      <c r="A41" s="1213"/>
      <c r="B41" s="1213"/>
      <c r="C41" s="1213"/>
      <c r="D41" s="375"/>
      <c r="E41" s="375"/>
      <c r="F41" s="375"/>
      <c r="G41" s="375"/>
      <c r="H41" s="375"/>
      <c r="I41" s="375" t="s">
        <v>750</v>
      </c>
      <c r="J41" s="375"/>
      <c r="K41" s="375"/>
      <c r="M41" s="1209"/>
      <c r="N41" s="1185"/>
      <c r="O41" s="1213"/>
      <c r="P41" s="1214"/>
      <c r="Q41" s="1204" t="s">
        <v>694</v>
      </c>
      <c r="R41" s="1205"/>
      <c r="S41" s="1205"/>
      <c r="T41" s="1205"/>
      <c r="U41" s="1205"/>
      <c r="V41" s="1205"/>
      <c r="W41" s="1205"/>
      <c r="X41" s="1205"/>
      <c r="Y41" s="1205"/>
      <c r="Z41" s="1205"/>
      <c r="AA41" s="1205"/>
      <c r="AB41" s="1205"/>
      <c r="AC41" s="1205"/>
      <c r="AD41" s="1205"/>
      <c r="AE41" s="1205"/>
      <c r="AF41" s="1205"/>
      <c r="AG41" s="1206"/>
      <c r="AH41" s="1188">
        <f>COUNTA(B12:B30)</f>
        <v>9</v>
      </c>
      <c r="AI41" s="1198"/>
      <c r="AJ41" s="399" t="s">
        <v>695</v>
      </c>
      <c r="AK41" s="1207">
        <f>ROUNDUP(AH41/10,0)</f>
        <v>1</v>
      </c>
      <c r="AL41" s="1190"/>
      <c r="AM41" s="1187"/>
      <c r="AN41" s="1187"/>
    </row>
    <row r="42" spans="1:40" ht="18" customHeight="1">
      <c r="A42" s="1241"/>
      <c r="B42" s="1241"/>
      <c r="C42" s="1241"/>
      <c r="D42" s="375"/>
      <c r="E42" s="375"/>
      <c r="F42" s="1241"/>
      <c r="G42" s="1241"/>
      <c r="H42" s="1241"/>
      <c r="I42" s="1187">
        <f>I40/3</f>
        <v>80.333333333333329</v>
      </c>
      <c r="J42" s="1187"/>
      <c r="K42" s="1187"/>
      <c r="M42" s="1210"/>
      <c r="N42" s="1186"/>
      <c r="O42" s="1215"/>
      <c r="P42" s="1216"/>
      <c r="Q42" s="1204" t="s">
        <v>696</v>
      </c>
      <c r="R42" s="1205"/>
      <c r="S42" s="1205"/>
      <c r="T42" s="1205"/>
      <c r="U42" s="1205"/>
      <c r="V42" s="1205"/>
      <c r="W42" s="1205"/>
      <c r="X42" s="1205"/>
      <c r="Y42" s="1205"/>
      <c r="Z42" s="1205"/>
      <c r="AA42" s="1205"/>
      <c r="AB42" s="1205"/>
      <c r="AC42" s="1205"/>
      <c r="AD42" s="1205"/>
      <c r="AE42" s="1205"/>
      <c r="AF42" s="1205"/>
      <c r="AG42" s="1206"/>
      <c r="AH42" s="1207">
        <f>ROUNDDOWN(I42,1)</f>
        <v>80.3</v>
      </c>
      <c r="AI42" s="1190"/>
      <c r="AJ42" s="401" t="s">
        <v>695</v>
      </c>
      <c r="AK42" s="1207">
        <f>ROUNDUP(AH42/40,0)</f>
        <v>3</v>
      </c>
      <c r="AL42" s="1190"/>
      <c r="AM42" s="1187"/>
      <c r="AN42" s="1187"/>
    </row>
    <row r="43" spans="1:40" ht="18" customHeight="1">
      <c r="B43" s="366"/>
      <c r="I43" s="1241"/>
      <c r="J43" s="1241"/>
      <c r="K43" s="1241"/>
      <c r="M43" s="397"/>
      <c r="N43" s="1204" t="s">
        <v>699</v>
      </c>
      <c r="O43" s="1205"/>
      <c r="P43" s="1205"/>
      <c r="Q43" s="1205"/>
      <c r="R43" s="1205"/>
      <c r="S43" s="1205"/>
      <c r="T43" s="1205"/>
      <c r="U43" s="1205"/>
      <c r="V43" s="1205"/>
      <c r="W43" s="1205"/>
      <c r="X43" s="1205"/>
      <c r="Y43" s="1205"/>
      <c r="Z43" s="1205"/>
      <c r="AA43" s="1205"/>
      <c r="AB43" s="1205"/>
      <c r="AC43" s="1205"/>
      <c r="AD43" s="1205"/>
      <c r="AE43" s="1205"/>
      <c r="AF43" s="1205"/>
      <c r="AG43" s="1206"/>
      <c r="AH43" s="1220"/>
      <c r="AI43" s="1220"/>
      <c r="AJ43" s="1220"/>
      <c r="AK43" s="1220"/>
      <c r="AL43" s="1220"/>
      <c r="AM43" s="1188" cm="1">
        <f t="array" ref="AM43">ROUNDUP(_xlfn.IFS(AM40&lt;2,1,AND(AM40&lt;=2,AM40&lt;6),AM40-1,AM40&gt;=6,AM40/2*3),1)</f>
        <v>1</v>
      </c>
      <c r="AN43" s="1202"/>
    </row>
    <row r="44" spans="1:40" ht="5.0999999999999996" customHeight="1">
      <c r="A44" s="391"/>
      <c r="B44" s="391"/>
      <c r="C44" s="391"/>
      <c r="D44" s="391"/>
      <c r="E44" s="391"/>
      <c r="F44" s="391"/>
      <c r="G44" s="391"/>
      <c r="H44" s="391"/>
      <c r="I44" s="391"/>
      <c r="J44" s="390"/>
      <c r="K44" s="390"/>
      <c r="L44" s="390"/>
      <c r="M44" s="393"/>
      <c r="N44" s="390"/>
      <c r="W44" s="375"/>
      <c r="X44" s="390"/>
      <c r="Y44" s="390"/>
      <c r="Z44" s="390"/>
      <c r="AA44" s="390"/>
      <c r="AB44" s="390"/>
      <c r="AC44" s="390"/>
      <c r="AD44" s="390"/>
      <c r="AE44" s="390"/>
      <c r="AF44" s="390"/>
      <c r="AG44" s="390"/>
      <c r="AH44" s="390"/>
      <c r="AI44" s="390"/>
      <c r="AJ44" s="393"/>
      <c r="AK44" s="390"/>
      <c r="AL44" s="375"/>
      <c r="AM44" s="375"/>
      <c r="AN44" s="366"/>
    </row>
    <row r="45" spans="1:40" ht="21" customHeight="1">
      <c r="A45" s="365" t="s">
        <v>704</v>
      </c>
      <c r="B45" s="369"/>
      <c r="C45" s="370"/>
      <c r="D45" s="370"/>
      <c r="E45" s="370"/>
      <c r="F45" s="370"/>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70"/>
      <c r="AM45" s="370"/>
      <c r="AN45" s="366"/>
    </row>
    <row r="46" spans="1:40" ht="24.9" customHeight="1">
      <c r="A46" s="366"/>
      <c r="B46" s="375"/>
      <c r="C46" s="1224" t="str">
        <f>IF(VLOOKUP($AK$1,[4]選択肢!$A$1:$J$32,C51,FALSE)=0,"-",VLOOKUP($AK$1,[4]選択肢!$A$1:$J$32,C51,FALSE))</f>
        <v>管理者</v>
      </c>
      <c r="D46" s="1225"/>
      <c r="E46" s="1226" t="str">
        <f>IF(VLOOKUP($AK$1,[4]選択肢!$A$1:$J$32,E51,FALSE)=0,"-",VLOOKUP($AK$1,[4]選択肢!$A$1:$J$32,E51,FALSE))</f>
        <v>サービス提供責任者</v>
      </c>
      <c r="F46" s="1226"/>
      <c r="G46" s="1226"/>
      <c r="H46" s="1226"/>
      <c r="I46" s="1224" t="str">
        <f>IF(VLOOKUP($AK$1,[4]選択肢!$A$1:$J$32,I51,FALSE)=0,"-",VLOOKUP($AK$1,[4]選択肢!$A$1:$J$32,I51,FALSE))</f>
        <v>従業者</v>
      </c>
      <c r="J46" s="1225"/>
      <c r="K46" s="1225"/>
      <c r="L46" s="1225"/>
      <c r="M46" s="1225"/>
      <c r="N46" s="1227"/>
      <c r="O46" s="1228"/>
      <c r="P46" s="1228"/>
      <c r="Q46" s="1228"/>
      <c r="R46" s="1228"/>
      <c r="S46" s="1228"/>
      <c r="T46" s="1228"/>
      <c r="U46" s="1228"/>
      <c r="V46" s="1228"/>
      <c r="W46" s="1228"/>
      <c r="X46" s="1228"/>
      <c r="Y46" s="1228"/>
      <c r="Z46" s="1228"/>
      <c r="AA46" s="1228"/>
      <c r="AB46" s="1228"/>
      <c r="AC46" s="1228"/>
      <c r="AD46" s="1228"/>
      <c r="AE46" s="1228"/>
      <c r="AF46" s="1228"/>
      <c r="AG46" s="1228"/>
      <c r="AH46" s="1228"/>
      <c r="AI46" s="1228"/>
      <c r="AJ46" s="1228"/>
      <c r="AK46" s="1228"/>
      <c r="AL46" s="1228"/>
      <c r="AM46" s="1228"/>
      <c r="AN46" s="366"/>
    </row>
    <row r="47" spans="1:40" ht="18" customHeight="1">
      <c r="A47" s="366"/>
      <c r="B47" s="375"/>
      <c r="C47" s="407" t="s">
        <v>705</v>
      </c>
      <c r="D47" s="407" t="s">
        <v>706</v>
      </c>
      <c r="E47" s="408" t="s">
        <v>705</v>
      </c>
      <c r="F47" s="1233" t="s">
        <v>706</v>
      </c>
      <c r="G47" s="1233"/>
      <c r="H47" s="1233"/>
      <c r="I47" s="1229" t="s">
        <v>705</v>
      </c>
      <c r="J47" s="1230"/>
      <c r="K47" s="1231"/>
      <c r="L47" s="1229" t="s">
        <v>706</v>
      </c>
      <c r="M47" s="1230"/>
      <c r="N47" s="1231"/>
      <c r="O47" s="1232"/>
      <c r="P47" s="1232"/>
      <c r="Q47" s="1232"/>
      <c r="R47" s="1232"/>
      <c r="S47" s="1232"/>
      <c r="T47" s="1232"/>
      <c r="U47" s="1232"/>
      <c r="V47" s="1232"/>
      <c r="W47" s="1232"/>
      <c r="X47" s="1232"/>
      <c r="Y47" s="1232"/>
      <c r="Z47" s="1232"/>
      <c r="AA47" s="1232"/>
      <c r="AB47" s="1232"/>
      <c r="AC47" s="1232"/>
      <c r="AD47" s="1232"/>
      <c r="AE47" s="1232"/>
      <c r="AF47" s="1232"/>
      <c r="AG47" s="1232"/>
      <c r="AH47" s="1232"/>
      <c r="AI47" s="1232"/>
      <c r="AJ47" s="1232"/>
      <c r="AK47" s="1232"/>
      <c r="AL47" s="409"/>
      <c r="AM47" s="409"/>
      <c r="AN47" s="366"/>
    </row>
    <row r="48" spans="1:40" ht="18" customHeight="1">
      <c r="A48" s="366"/>
      <c r="B48" s="400" t="s">
        <v>707</v>
      </c>
      <c r="C48" s="408">
        <f>COUNTIFS($B$11:$B$30,C$46,$C$11:$C$30,"A",$E$11:$E$30,"*")</f>
        <v>1</v>
      </c>
      <c r="D48" s="408">
        <f>COUNTIFS($B$11:$B$30,C$46,$C$11:$C$30,"B",$E$11:$E$30,"*")</f>
        <v>0</v>
      </c>
      <c r="E48" s="408">
        <f>COUNTIFS($B$11:$B$30,E$46,$C$11:$C$30,"A",$E$11:$E$30,"*")</f>
        <v>0</v>
      </c>
      <c r="F48" s="1229">
        <f>COUNTIFS($B$11:$B$30,E$46,$C$11:$C$30,"B",$E$11:$E$30,"*")</f>
        <v>1</v>
      </c>
      <c r="G48" s="1230"/>
      <c r="H48" s="1231"/>
      <c r="I48" s="1229">
        <f>COUNTIFS($B$11:$B$30,I$46,$C$11:$C$30,"A",$E$11:$E$30,"*")</f>
        <v>0</v>
      </c>
      <c r="J48" s="1230"/>
      <c r="K48" s="1231"/>
      <c r="L48" s="1229">
        <f>COUNTIFS($B$11:$B$30,I$46,$C$11:$C$30,"B",$E$11:$E$30,"*")</f>
        <v>0</v>
      </c>
      <c r="M48" s="1230"/>
      <c r="N48" s="1231"/>
      <c r="O48" s="1232"/>
      <c r="P48" s="1232"/>
      <c r="Q48" s="1232"/>
      <c r="R48" s="1232"/>
      <c r="S48" s="1232"/>
      <c r="T48" s="1232"/>
      <c r="U48" s="1232"/>
      <c r="V48" s="1232"/>
      <c r="W48" s="1232"/>
      <c r="X48" s="1232"/>
      <c r="Y48" s="1232"/>
      <c r="Z48" s="1232"/>
      <c r="AA48" s="1232"/>
      <c r="AB48" s="1232"/>
      <c r="AC48" s="1232"/>
      <c r="AD48" s="1232"/>
      <c r="AE48" s="1232"/>
      <c r="AF48" s="1232"/>
      <c r="AG48" s="1232"/>
      <c r="AH48" s="1232"/>
      <c r="AI48" s="1232"/>
      <c r="AJ48" s="1232"/>
      <c r="AK48" s="1232"/>
      <c r="AL48" s="409"/>
      <c r="AM48" s="409"/>
      <c r="AN48" s="366"/>
    </row>
    <row r="49" spans="1:40" ht="18" customHeight="1">
      <c r="A49" s="366"/>
      <c r="B49" s="410" t="s">
        <v>708</v>
      </c>
      <c r="C49" s="411"/>
      <c r="D49" s="411"/>
      <c r="E49" s="408">
        <f>COUNTIFS($B$11:$B$30,E$46,$C$11:$C$30,"C",$E$11:$E$30,"*")</f>
        <v>1</v>
      </c>
      <c r="F49" s="1229">
        <f>COUNTIFS($B$11:$B$30,E$46,$C$11:$C$30,"D",$E$11:$E$30,"*")</f>
        <v>0</v>
      </c>
      <c r="G49" s="1230"/>
      <c r="H49" s="1231"/>
      <c r="I49" s="1229">
        <f>COUNTIFS($B$11:$B$30,I$46,$C$11:$C$30,"C",$E$11:$E$30,"*")</f>
        <v>2</v>
      </c>
      <c r="J49" s="1230"/>
      <c r="K49" s="1231"/>
      <c r="L49" s="1229">
        <f>COUNTIFS($B$11:$B$30,I$46,$C$11:$C$30,"D",$E$11:$E$30,"*")</f>
        <v>5</v>
      </c>
      <c r="M49" s="1230"/>
      <c r="N49" s="1231"/>
      <c r="O49" s="1232"/>
      <c r="P49" s="1232"/>
      <c r="Q49" s="1232"/>
      <c r="R49" s="1232"/>
      <c r="S49" s="1232"/>
      <c r="T49" s="1232"/>
      <c r="U49" s="1232"/>
      <c r="V49" s="1232"/>
      <c r="W49" s="1232"/>
      <c r="X49" s="1232"/>
      <c r="Y49" s="1232"/>
      <c r="Z49" s="1232"/>
      <c r="AA49" s="1232"/>
      <c r="AB49" s="1232"/>
      <c r="AC49" s="1232"/>
      <c r="AD49" s="1232"/>
      <c r="AE49" s="1232"/>
      <c r="AF49" s="1232"/>
      <c r="AG49" s="1232"/>
      <c r="AH49" s="1232"/>
      <c r="AI49" s="1232"/>
      <c r="AJ49" s="1232"/>
      <c r="AK49" s="1232"/>
      <c r="AL49" s="409"/>
      <c r="AM49" s="409"/>
      <c r="AN49" s="366"/>
    </row>
    <row r="50" spans="1:40" ht="18" customHeight="1">
      <c r="A50" s="366"/>
      <c r="B50" s="410" t="s">
        <v>709</v>
      </c>
      <c r="C50" s="1235"/>
      <c r="D50" s="1236"/>
      <c r="E50" s="1229">
        <f>IF($AK$3="４週",SUMIFS($AK$11:$AK$30,$B$11:$B$30,E46)/4/$AH$5,IF($AK$3="歴月",SUMIFS($AK$11:$AK$30,$B$11:$B$30,E46)/$AL$5,"記載する期間を選択してください"))</f>
        <v>0</v>
      </c>
      <c r="F50" s="1230"/>
      <c r="G50" s="1230"/>
      <c r="H50" s="1231"/>
      <c r="I50" s="1229">
        <f>IF($AK$3="４週",SUMIFS($AK$11:$AK$30,$B$11:$B$30,I46)/4/$AH$5,IF($AK$3="歴月",SUMIFS($AK$11:$AK$30,$B$11:$B$30,I46)/$AL$5,"記載する期間を選択してください"))</f>
        <v>0</v>
      </c>
      <c r="J50" s="1230"/>
      <c r="K50" s="1230"/>
      <c r="L50" s="1230"/>
      <c r="M50" s="1230"/>
      <c r="N50" s="1231"/>
      <c r="O50" s="1232"/>
      <c r="P50" s="1232"/>
      <c r="Q50" s="1232"/>
      <c r="R50" s="1232"/>
      <c r="S50" s="1232"/>
      <c r="T50" s="1232"/>
      <c r="U50" s="1232"/>
      <c r="V50" s="1232"/>
      <c r="W50" s="1232"/>
      <c r="X50" s="1232"/>
      <c r="Y50" s="1232"/>
      <c r="Z50" s="1232"/>
      <c r="AA50" s="1232"/>
      <c r="AB50" s="1232"/>
      <c r="AC50" s="1232"/>
      <c r="AD50" s="1232"/>
      <c r="AE50" s="1232"/>
      <c r="AF50" s="1232"/>
      <c r="AG50" s="1232"/>
      <c r="AH50" s="1232"/>
      <c r="AI50" s="1232"/>
      <c r="AJ50" s="1232"/>
      <c r="AK50" s="1232"/>
      <c r="AL50" s="1232"/>
      <c r="AM50" s="1232"/>
      <c r="AN50" s="366"/>
    </row>
    <row r="51" spans="1:40" ht="5.0999999999999996" customHeight="1">
      <c r="A51" s="366"/>
      <c r="B51" s="369"/>
      <c r="C51" s="412">
        <v>2</v>
      </c>
      <c r="D51" s="412"/>
      <c r="E51" s="412">
        <v>3</v>
      </c>
      <c r="F51" s="412"/>
      <c r="G51" s="412"/>
      <c r="H51" s="412"/>
      <c r="I51" s="412">
        <v>4</v>
      </c>
      <c r="J51" s="412"/>
      <c r="K51" s="412"/>
      <c r="L51" s="412"/>
      <c r="M51" s="412"/>
      <c r="N51" s="412"/>
      <c r="O51" s="412">
        <v>5</v>
      </c>
      <c r="P51" s="412"/>
      <c r="Q51" s="412"/>
      <c r="R51" s="412"/>
      <c r="S51" s="412"/>
      <c r="T51" s="412"/>
      <c r="U51" s="412">
        <v>6</v>
      </c>
      <c r="V51" s="412"/>
      <c r="W51" s="412"/>
      <c r="X51" s="412"/>
      <c r="Y51" s="412"/>
      <c r="Z51" s="412"/>
      <c r="AA51" s="412">
        <v>7</v>
      </c>
      <c r="AB51" s="412"/>
      <c r="AC51" s="412"/>
      <c r="AD51" s="412"/>
      <c r="AE51" s="412"/>
      <c r="AF51" s="412"/>
      <c r="AG51" s="412">
        <v>8</v>
      </c>
      <c r="AH51" s="412"/>
      <c r="AI51" s="412"/>
      <c r="AJ51" s="412"/>
      <c r="AK51" s="412"/>
      <c r="AL51" s="412">
        <v>9</v>
      </c>
      <c r="AM51" s="413"/>
      <c r="AN51" s="366"/>
    </row>
    <row r="52" spans="1:40" ht="15" customHeight="1">
      <c r="A52" s="390" t="s">
        <v>710</v>
      </c>
      <c r="B52" s="414"/>
      <c r="C52" s="415"/>
      <c r="D52" s="415"/>
      <c r="E52" s="415"/>
      <c r="F52" s="416"/>
      <c r="G52" s="415"/>
      <c r="H52" s="412"/>
      <c r="I52" s="412"/>
      <c r="J52" s="412"/>
      <c r="K52" s="412"/>
      <c r="L52" s="412"/>
      <c r="M52" s="412"/>
      <c r="N52" s="412"/>
      <c r="O52" s="412"/>
      <c r="P52" s="412"/>
      <c r="Q52" s="412"/>
      <c r="R52" s="412">
        <v>6</v>
      </c>
      <c r="S52" s="412"/>
      <c r="T52" s="412"/>
      <c r="U52" s="412"/>
      <c r="V52" s="412"/>
      <c r="W52" s="412"/>
      <c r="X52" s="412">
        <v>7</v>
      </c>
      <c r="Y52" s="412"/>
      <c r="Z52" s="412"/>
      <c r="AA52" s="412"/>
      <c r="AB52" s="412"/>
      <c r="AC52" s="412"/>
      <c r="AD52" s="412">
        <v>8</v>
      </c>
      <c r="AE52" s="412"/>
      <c r="AF52" s="412"/>
      <c r="AG52" s="417"/>
      <c r="AH52" s="417"/>
      <c r="AI52" s="417"/>
      <c r="AJ52" s="417">
        <v>9</v>
      </c>
      <c r="AK52" s="418"/>
      <c r="AL52" s="418"/>
      <c r="AM52" s="366"/>
    </row>
    <row r="53" spans="1:40" s="390" customFormat="1" ht="15" customHeight="1">
      <c r="A53" s="390" t="s">
        <v>711</v>
      </c>
      <c r="B53" s="391"/>
      <c r="C53" s="391"/>
      <c r="D53" s="391"/>
      <c r="E53" s="391"/>
      <c r="F53" s="391"/>
      <c r="G53" s="391"/>
      <c r="H53" s="365"/>
      <c r="I53" s="365"/>
      <c r="J53" s="365"/>
      <c r="K53" s="365"/>
      <c r="L53" s="365"/>
      <c r="M53" s="365"/>
    </row>
    <row r="54" spans="1:40" s="390" customFormat="1" ht="15" customHeight="1">
      <c r="A54" s="390" t="s">
        <v>712</v>
      </c>
      <c r="B54" s="391"/>
      <c r="C54" s="391"/>
      <c r="D54" s="391"/>
      <c r="E54" s="391"/>
      <c r="F54" s="391"/>
      <c r="G54" s="391"/>
      <c r="H54" s="365"/>
      <c r="I54" s="365"/>
      <c r="J54" s="365"/>
      <c r="K54" s="365"/>
      <c r="L54" s="365"/>
      <c r="M54" s="365"/>
    </row>
    <row r="55" spans="1:40" s="390" customFormat="1" ht="15" customHeight="1">
      <c r="A55" s="390" t="s">
        <v>713</v>
      </c>
      <c r="B55" s="391"/>
      <c r="C55" s="391"/>
      <c r="D55" s="391"/>
      <c r="E55" s="391"/>
      <c r="F55" s="391"/>
      <c r="G55" s="391"/>
      <c r="H55" s="365"/>
      <c r="I55" s="365"/>
      <c r="J55" s="365"/>
      <c r="K55" s="365"/>
      <c r="L55" s="365"/>
      <c r="M55" s="365"/>
    </row>
    <row r="56" spans="1:40" s="390" customFormat="1" ht="15" customHeight="1">
      <c r="A56" s="390" t="s">
        <v>714</v>
      </c>
      <c r="B56" s="391"/>
      <c r="C56" s="391"/>
      <c r="D56" s="391"/>
      <c r="E56" s="391"/>
      <c r="F56" s="391"/>
      <c r="G56" s="391"/>
      <c r="H56" s="365"/>
      <c r="I56" s="365"/>
      <c r="J56" s="365"/>
      <c r="K56" s="365"/>
      <c r="L56" s="365"/>
      <c r="M56" s="365"/>
    </row>
    <row r="57" spans="1:40" ht="15" customHeight="1">
      <c r="A57" s="390" t="s">
        <v>715</v>
      </c>
      <c r="B57" s="419"/>
      <c r="C57" s="390"/>
      <c r="D57" s="390"/>
      <c r="E57" s="390"/>
      <c r="F57" s="390"/>
      <c r="G57" s="390"/>
    </row>
    <row r="58" spans="1:40" ht="15" customHeight="1">
      <c r="A58" s="390" t="s">
        <v>716</v>
      </c>
      <c r="B58" s="419"/>
      <c r="C58" s="390"/>
      <c r="D58" s="390"/>
      <c r="E58" s="390"/>
      <c r="F58" s="390"/>
      <c r="G58" s="390"/>
    </row>
    <row r="59" spans="1:40" ht="15" customHeight="1">
      <c r="A59" s="390"/>
      <c r="B59" s="400" t="s">
        <v>717</v>
      </c>
      <c r="C59" s="1187" t="s">
        <v>718</v>
      </c>
      <c r="D59" s="1187"/>
      <c r="E59" s="1187"/>
      <c r="F59" s="390"/>
      <c r="G59" s="390"/>
    </row>
    <row r="60" spans="1:40" ht="15" customHeight="1">
      <c r="A60" s="390"/>
      <c r="B60" s="420" t="s">
        <v>668</v>
      </c>
      <c r="C60" s="1234" t="s">
        <v>719</v>
      </c>
      <c r="D60" s="1234"/>
      <c r="E60" s="1234"/>
      <c r="F60" s="390"/>
      <c r="G60" s="390"/>
    </row>
    <row r="61" spans="1:40" ht="15" customHeight="1">
      <c r="A61" s="390"/>
      <c r="B61" s="420" t="s">
        <v>670</v>
      </c>
      <c r="C61" s="1234" t="s">
        <v>720</v>
      </c>
      <c r="D61" s="1234"/>
      <c r="E61" s="1234"/>
      <c r="F61" s="390"/>
      <c r="G61" s="390"/>
    </row>
    <row r="62" spans="1:40" ht="15" customHeight="1">
      <c r="A62" s="390"/>
      <c r="B62" s="420" t="s">
        <v>671</v>
      </c>
      <c r="C62" s="1234" t="s">
        <v>721</v>
      </c>
      <c r="D62" s="1234"/>
      <c r="E62" s="1234"/>
      <c r="F62" s="390"/>
      <c r="G62" s="390"/>
    </row>
    <row r="63" spans="1:40" ht="15" customHeight="1">
      <c r="A63" s="390"/>
      <c r="B63" s="420" t="s">
        <v>673</v>
      </c>
      <c r="C63" s="1234" t="s">
        <v>722</v>
      </c>
      <c r="D63" s="1234"/>
      <c r="E63" s="1234"/>
      <c r="F63" s="390"/>
      <c r="G63" s="390"/>
    </row>
    <row r="64" spans="1:40" ht="15" customHeight="1">
      <c r="A64" s="390"/>
      <c r="B64" s="390" t="s">
        <v>723</v>
      </c>
      <c r="C64" s="390"/>
      <c r="D64" s="390"/>
      <c r="E64" s="390"/>
      <c r="F64" s="390"/>
      <c r="G64" s="390"/>
    </row>
    <row r="65" spans="1:7" ht="15" customHeight="1">
      <c r="A65" s="390"/>
      <c r="B65" s="390" t="s">
        <v>724</v>
      </c>
      <c r="C65" s="390"/>
      <c r="D65" s="390"/>
      <c r="E65" s="390"/>
      <c r="F65" s="390"/>
      <c r="G65" s="390"/>
    </row>
    <row r="66" spans="1:7" ht="15" customHeight="1">
      <c r="A66" s="390"/>
      <c r="B66" s="390" t="s">
        <v>725</v>
      </c>
      <c r="C66" s="390"/>
      <c r="D66" s="390"/>
      <c r="E66" s="390"/>
      <c r="F66" s="390"/>
      <c r="G66" s="390"/>
    </row>
    <row r="67" spans="1:7" ht="15" customHeight="1">
      <c r="A67" s="390" t="s">
        <v>726</v>
      </c>
      <c r="B67" s="419"/>
      <c r="C67" s="390"/>
      <c r="D67" s="390"/>
      <c r="E67" s="390"/>
      <c r="F67" s="390"/>
      <c r="G67" s="390"/>
    </row>
    <row r="68" spans="1:7" ht="15" customHeight="1">
      <c r="A68" s="390" t="s">
        <v>727</v>
      </c>
      <c r="B68" s="419"/>
      <c r="C68" s="390"/>
      <c r="D68" s="390"/>
      <c r="E68" s="390"/>
      <c r="F68" s="390"/>
      <c r="G68" s="390"/>
    </row>
    <row r="69" spans="1:7" ht="15" customHeight="1">
      <c r="A69" s="390" t="s">
        <v>728</v>
      </c>
      <c r="B69" s="419"/>
      <c r="C69" s="390"/>
      <c r="D69" s="390"/>
      <c r="E69" s="390"/>
      <c r="F69" s="390"/>
      <c r="G69" s="390"/>
    </row>
    <row r="70" spans="1:7" ht="15" customHeight="1">
      <c r="A70" s="390" t="s">
        <v>729</v>
      </c>
      <c r="B70" s="419"/>
      <c r="C70" s="390"/>
      <c r="D70" s="390"/>
      <c r="E70" s="390"/>
      <c r="F70" s="390"/>
      <c r="G70" s="390"/>
    </row>
    <row r="71" spans="1:7" ht="15" customHeight="1">
      <c r="A71" s="390" t="s">
        <v>730</v>
      </c>
      <c r="B71" s="419"/>
      <c r="C71" s="390"/>
      <c r="D71" s="390"/>
      <c r="E71" s="390"/>
      <c r="F71" s="390"/>
      <c r="G71" s="390"/>
    </row>
    <row r="72" spans="1:7" ht="15" customHeight="1">
      <c r="A72" s="390" t="s">
        <v>731</v>
      </c>
      <c r="B72" s="419"/>
      <c r="C72" s="390"/>
      <c r="D72" s="390"/>
      <c r="E72" s="390"/>
      <c r="F72" s="390"/>
      <c r="G72" s="390"/>
    </row>
    <row r="73" spans="1:7" ht="15" customHeight="1">
      <c r="A73" s="390"/>
      <c r="B73" s="390" t="s">
        <v>732</v>
      </c>
      <c r="C73" s="390"/>
      <c r="D73" s="390"/>
      <c r="E73" s="390"/>
      <c r="F73" s="390"/>
      <c r="G73" s="390"/>
    </row>
    <row r="74" spans="1:7" ht="15" customHeight="1">
      <c r="A74" s="390"/>
      <c r="B74" s="390" t="s">
        <v>733</v>
      </c>
      <c r="C74" s="390"/>
      <c r="D74" s="390"/>
      <c r="E74" s="390"/>
      <c r="F74" s="390"/>
      <c r="G74" s="390"/>
    </row>
    <row r="75" spans="1:7" ht="15" customHeight="1">
      <c r="A75" s="390" t="s">
        <v>734</v>
      </c>
      <c r="B75" s="419"/>
      <c r="C75" s="390"/>
      <c r="D75" s="390"/>
      <c r="E75" s="390"/>
      <c r="F75" s="390"/>
      <c r="G75" s="390"/>
    </row>
    <row r="76" spans="1:7" ht="15" customHeight="1">
      <c r="A76" s="390" t="s">
        <v>735</v>
      </c>
      <c r="B76" s="419"/>
      <c r="C76" s="390"/>
      <c r="D76" s="390"/>
      <c r="E76" s="390"/>
      <c r="F76" s="390"/>
      <c r="G76" s="390"/>
    </row>
    <row r="77" spans="1:7" ht="15" customHeight="1">
      <c r="A77" s="390" t="s">
        <v>736</v>
      </c>
      <c r="B77" s="419"/>
      <c r="C77" s="390"/>
      <c r="D77" s="390"/>
      <c r="E77" s="390"/>
      <c r="F77" s="390"/>
      <c r="G77" s="390"/>
    </row>
    <row r="78" spans="1:7" ht="15" customHeight="1">
      <c r="A78" s="390" t="s">
        <v>737</v>
      </c>
      <c r="B78" s="419"/>
      <c r="C78" s="390"/>
      <c r="D78" s="390"/>
      <c r="E78" s="390"/>
      <c r="F78" s="390"/>
      <c r="G78" s="390"/>
    </row>
    <row r="79" spans="1:7" ht="15" customHeight="1">
      <c r="A79" s="390" t="s">
        <v>738</v>
      </c>
      <c r="B79" s="419"/>
      <c r="C79" s="390"/>
      <c r="D79" s="390"/>
      <c r="E79" s="390"/>
      <c r="F79" s="390"/>
      <c r="G79" s="390"/>
    </row>
    <row r="80" spans="1:7" ht="15" customHeight="1">
      <c r="A80" s="390" t="s">
        <v>739</v>
      </c>
      <c r="B80" s="419"/>
      <c r="C80" s="390"/>
      <c r="D80" s="390"/>
      <c r="E80" s="390"/>
      <c r="F80" s="390"/>
      <c r="G80" s="390"/>
    </row>
    <row r="81" spans="1:7" ht="15" customHeight="1">
      <c r="A81" s="390" t="s">
        <v>740</v>
      </c>
      <c r="B81" s="419"/>
      <c r="C81" s="390"/>
      <c r="D81" s="390"/>
      <c r="E81" s="390"/>
      <c r="F81" s="390"/>
      <c r="G81" s="390"/>
    </row>
    <row r="82" spans="1:7" ht="15" customHeight="1">
      <c r="A82" s="390" t="s">
        <v>741</v>
      </c>
      <c r="B82" s="419"/>
      <c r="C82" s="390"/>
      <c r="D82" s="390"/>
      <c r="E82" s="390"/>
      <c r="F82" s="390"/>
      <c r="G82" s="390"/>
    </row>
  </sheetData>
  <mergeCells count="130">
    <mergeCell ref="AG50:AK50"/>
    <mergeCell ref="AL50:AM50"/>
    <mergeCell ref="C59:E59"/>
    <mergeCell ref="C60:E60"/>
    <mergeCell ref="C61:E61"/>
    <mergeCell ref="X49:Z49"/>
    <mergeCell ref="AA49:AC49"/>
    <mergeCell ref="AD49:AF49"/>
    <mergeCell ref="AG49:AI49"/>
    <mergeCell ref="AJ49:AK49"/>
    <mergeCell ref="C50:D50"/>
    <mergeCell ref="E50:H50"/>
    <mergeCell ref="I50:N50"/>
    <mergeCell ref="O50:T50"/>
    <mergeCell ref="U50:Z50"/>
    <mergeCell ref="F49:H49"/>
    <mergeCell ref="I49:K49"/>
    <mergeCell ref="L49:N49"/>
    <mergeCell ref="O49:Q49"/>
    <mergeCell ref="R49:T49"/>
    <mergeCell ref="U49:W49"/>
    <mergeCell ref="C62:E62"/>
    <mergeCell ref="C63:E63"/>
    <mergeCell ref="AA50:AF50"/>
    <mergeCell ref="AG47:AI47"/>
    <mergeCell ref="AJ47:AK47"/>
    <mergeCell ref="F48:H48"/>
    <mergeCell ref="I48:K48"/>
    <mergeCell ref="L48:N48"/>
    <mergeCell ref="O48:Q48"/>
    <mergeCell ref="R48:T48"/>
    <mergeCell ref="U48:W48"/>
    <mergeCell ref="X48:Z48"/>
    <mergeCell ref="AA48:AC48"/>
    <mergeCell ref="AD48:AF48"/>
    <mergeCell ref="AG48:AI48"/>
    <mergeCell ref="AJ48:AK48"/>
    <mergeCell ref="F47:H47"/>
    <mergeCell ref="I47:K47"/>
    <mergeCell ref="L47:N47"/>
    <mergeCell ref="O47:Q47"/>
    <mergeCell ref="R47:T47"/>
    <mergeCell ref="U47:W47"/>
    <mergeCell ref="X47:Z47"/>
    <mergeCell ref="AA47:AC47"/>
    <mergeCell ref="AD47:AF47"/>
    <mergeCell ref="C46:D46"/>
    <mergeCell ref="E46:H46"/>
    <mergeCell ref="I46:N46"/>
    <mergeCell ref="O46:T46"/>
    <mergeCell ref="U46:Z46"/>
    <mergeCell ref="AA46:AF46"/>
    <mergeCell ref="AH42:AI42"/>
    <mergeCell ref="AK42:AL42"/>
    <mergeCell ref="I43:K43"/>
    <mergeCell ref="N43:AG43"/>
    <mergeCell ref="AH43:AL43"/>
    <mergeCell ref="AG46:AK46"/>
    <mergeCell ref="AL46:AM46"/>
    <mergeCell ref="AM43:AN43"/>
    <mergeCell ref="AH40:AI40"/>
    <mergeCell ref="AK40:AL40"/>
    <mergeCell ref="AM40:AN42"/>
    <mergeCell ref="A41:C41"/>
    <mergeCell ref="Q41:AG41"/>
    <mergeCell ref="AH41:AI41"/>
    <mergeCell ref="AK41:AL41"/>
    <mergeCell ref="A42:C42"/>
    <mergeCell ref="F42:H42"/>
    <mergeCell ref="I42:K42"/>
    <mergeCell ref="A40:C40"/>
    <mergeCell ref="F40:H40"/>
    <mergeCell ref="I40:K40"/>
    <mergeCell ref="M40:M42"/>
    <mergeCell ref="N40:P42"/>
    <mergeCell ref="Q40:AG40"/>
    <mergeCell ref="Q42:AG42"/>
    <mergeCell ref="A39:C39"/>
    <mergeCell ref="F39:H39"/>
    <mergeCell ref="I39:K39"/>
    <mergeCell ref="M39:AG39"/>
    <mergeCell ref="AH39:AL39"/>
    <mergeCell ref="AM39:AN39"/>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6">
    <dataValidation type="list" allowBlank="1" showInputMessage="1" showErrorMessage="1" sqref="M40:M43" xr:uid="{E87C1A4F-E28F-4638-8863-B581B0BC5625}">
      <formula1>"○"</formula1>
    </dataValidation>
    <dataValidation type="list" allowBlank="1" showInputMessage="1" sqref="B11:B30" xr:uid="{360AE939-E83E-4771-A81C-319E5198E028}">
      <formula1>INDIRECT($AK$1)</formula1>
    </dataValidation>
    <dataValidation type="list" allowBlank="1" showInputMessage="1" showErrorMessage="1" sqref="AK4:AN4" xr:uid="{60EC73CB-CBC3-4A72-B335-A279248F0FBF}">
      <formula1>"予定,実績"</formula1>
    </dataValidation>
    <dataValidation type="whole" operator="greaterThanOrEqual" allowBlank="1" showInputMessage="1" showErrorMessage="1" sqref="D40:F41" xr:uid="{DC923CC0-E85B-4827-87C0-F5CA0CE4C87D}">
      <formula1>0</formula1>
    </dataValidation>
    <dataValidation operator="greaterThanOrEqual" allowBlank="1" showInputMessage="1" showErrorMessage="1" sqref="X38 I44 U38 I34:I37 L34:L36 L44" xr:uid="{2A299228-EE25-4750-B0D7-BBB4E2AFF91D}"/>
    <dataValidation type="list" allowBlank="1" showInputMessage="1" showErrorMessage="1" sqref="C11:C30" xr:uid="{36B05866-F27B-4686-BC7C-F17A3D12B7CE}">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1" manualBreakCount="1">
    <brk id="36" max="3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2D803-862B-4063-8BA6-808CD45668E6}">
  <dimension ref="A1:AQ81"/>
  <sheetViews>
    <sheetView showGridLines="0" view="pageBreakPreview" topLeftCell="A16" zoomScaleNormal="100" zoomScaleSheetLayoutView="100" workbookViewId="0">
      <selection activeCell="AH11" sqref="AH11:AJ30"/>
    </sheetView>
  </sheetViews>
  <sheetFormatPr defaultColWidth="9.109375" defaultRowHeight="21" customHeight="1"/>
  <cols>
    <col min="1" max="1" width="2.77734375" style="369" customWidth="1"/>
    <col min="2" max="2" width="16.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159</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100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8" customHeight="1">
      <c r="A13" s="378">
        <v>3</v>
      </c>
      <c r="B13" s="379" t="s">
        <v>753</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t="s">
        <v>754</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755</v>
      </c>
      <c r="B36" s="375"/>
      <c r="C36" s="375"/>
      <c r="D36" s="375"/>
      <c r="E36" s="375"/>
      <c r="F36" s="375"/>
      <c r="G36" s="390"/>
      <c r="H36" s="390"/>
      <c r="I36" s="390"/>
      <c r="J36" s="390"/>
      <c r="K36" s="390"/>
      <c r="L36" s="390"/>
      <c r="M36" s="390"/>
      <c r="N36" s="390"/>
      <c r="O36" s="390"/>
      <c r="AM36" s="375"/>
      <c r="AN36" s="366"/>
    </row>
    <row r="37" spans="1:43" ht="24.9" customHeight="1">
      <c r="A37" s="1187"/>
      <c r="B37" s="1187"/>
      <c r="C37" s="1187"/>
      <c r="D37" s="423">
        <v>4</v>
      </c>
      <c r="E37" s="423">
        <v>5</v>
      </c>
      <c r="F37" s="1245">
        <v>6</v>
      </c>
      <c r="G37" s="1245"/>
      <c r="H37" s="1245"/>
      <c r="I37" s="1245">
        <v>7</v>
      </c>
      <c r="J37" s="1245"/>
      <c r="K37" s="1245"/>
      <c r="L37" s="1245">
        <v>8</v>
      </c>
      <c r="M37" s="1245"/>
      <c r="N37" s="1245"/>
      <c r="O37" s="1245">
        <v>9</v>
      </c>
      <c r="P37" s="1245"/>
      <c r="Q37" s="1245"/>
      <c r="R37" s="1245">
        <v>10</v>
      </c>
      <c r="S37" s="1245"/>
      <c r="T37" s="1245"/>
      <c r="U37" s="1245">
        <v>11</v>
      </c>
      <c r="V37" s="1245"/>
      <c r="W37" s="1245"/>
      <c r="X37" s="1245">
        <v>12</v>
      </c>
      <c r="Y37" s="1245"/>
      <c r="Z37" s="1245"/>
      <c r="AA37" s="1245">
        <v>1</v>
      </c>
      <c r="AB37" s="1245"/>
      <c r="AC37" s="1245"/>
      <c r="AD37" s="1245">
        <v>2</v>
      </c>
      <c r="AE37" s="1245"/>
      <c r="AF37" s="1245"/>
      <c r="AG37" s="1245">
        <v>3</v>
      </c>
      <c r="AH37" s="1245"/>
      <c r="AI37" s="1245"/>
      <c r="AJ37" s="1187" t="s">
        <v>756</v>
      </c>
      <c r="AK37" s="1187"/>
      <c r="AL37" s="410" t="s">
        <v>757</v>
      </c>
      <c r="AM37" s="392"/>
      <c r="AN37" s="392"/>
      <c r="AO37" s="392"/>
      <c r="AP37" s="392"/>
      <c r="AQ37" s="392"/>
    </row>
    <row r="38" spans="1:43" ht="18" customHeight="1">
      <c r="A38" s="1249" t="s">
        <v>758</v>
      </c>
      <c r="B38" s="1249"/>
      <c r="C38" s="1249"/>
      <c r="D38" s="383">
        <v>1400</v>
      </c>
      <c r="E38" s="383">
        <v>1310</v>
      </c>
      <c r="F38" s="1246">
        <v>1400</v>
      </c>
      <c r="G38" s="1246"/>
      <c r="H38" s="1246"/>
      <c r="I38" s="1246">
        <v>1470</v>
      </c>
      <c r="J38" s="1246"/>
      <c r="K38" s="1246"/>
      <c r="L38" s="1246">
        <v>1470</v>
      </c>
      <c r="M38" s="1246"/>
      <c r="N38" s="1246"/>
      <c r="O38" s="1246">
        <v>1330</v>
      </c>
      <c r="P38" s="1246"/>
      <c r="Q38" s="1246"/>
      <c r="R38" s="1246">
        <v>1400</v>
      </c>
      <c r="S38" s="1246"/>
      <c r="T38" s="1246"/>
      <c r="U38" s="1246">
        <v>1400</v>
      </c>
      <c r="V38" s="1246"/>
      <c r="W38" s="1246"/>
      <c r="X38" s="1246">
        <v>1330</v>
      </c>
      <c r="Y38" s="1246"/>
      <c r="Z38" s="1246"/>
      <c r="AA38" s="1246">
        <v>1330</v>
      </c>
      <c r="AB38" s="1246"/>
      <c r="AC38" s="1246"/>
      <c r="AD38" s="1246">
        <v>1330</v>
      </c>
      <c r="AE38" s="1246"/>
      <c r="AF38" s="1246"/>
      <c r="AG38" s="1246">
        <v>1400</v>
      </c>
      <c r="AH38" s="1246"/>
      <c r="AI38" s="1246"/>
      <c r="AJ38" s="1234">
        <f>SUM(D38:AI38)</f>
        <v>16570</v>
      </c>
      <c r="AK38" s="1234"/>
      <c r="AL38" s="1247">
        <f>ROUNDUP(AJ38/AJ39,1)</f>
        <v>70</v>
      </c>
      <c r="AM38" s="392"/>
      <c r="AN38" s="392"/>
      <c r="AO38" s="392"/>
      <c r="AP38" s="392"/>
      <c r="AQ38" s="392"/>
    </row>
    <row r="39" spans="1:43" ht="18" customHeight="1">
      <c r="A39" s="1249" t="s">
        <v>759</v>
      </c>
      <c r="B39" s="1249"/>
      <c r="C39" s="1249"/>
      <c r="D39" s="383">
        <v>20</v>
      </c>
      <c r="E39" s="383">
        <v>19</v>
      </c>
      <c r="F39" s="1246">
        <v>20</v>
      </c>
      <c r="G39" s="1246"/>
      <c r="H39" s="1246"/>
      <c r="I39" s="1246">
        <v>21</v>
      </c>
      <c r="J39" s="1246"/>
      <c r="K39" s="1246"/>
      <c r="L39" s="1246">
        <v>21</v>
      </c>
      <c r="M39" s="1246"/>
      <c r="N39" s="1246"/>
      <c r="O39" s="1246">
        <v>19</v>
      </c>
      <c r="P39" s="1246"/>
      <c r="Q39" s="1246"/>
      <c r="R39" s="1246">
        <v>20</v>
      </c>
      <c r="S39" s="1246"/>
      <c r="T39" s="1246"/>
      <c r="U39" s="1246">
        <v>20</v>
      </c>
      <c r="V39" s="1246"/>
      <c r="W39" s="1246"/>
      <c r="X39" s="1246">
        <v>19</v>
      </c>
      <c r="Y39" s="1246"/>
      <c r="Z39" s="1246"/>
      <c r="AA39" s="1246">
        <v>19</v>
      </c>
      <c r="AB39" s="1246"/>
      <c r="AC39" s="1246"/>
      <c r="AD39" s="1246">
        <v>19</v>
      </c>
      <c r="AE39" s="1246"/>
      <c r="AF39" s="1246"/>
      <c r="AG39" s="1246">
        <v>20</v>
      </c>
      <c r="AH39" s="1246"/>
      <c r="AI39" s="1246"/>
      <c r="AJ39" s="1234">
        <f>+SUM(D39:AI39)</f>
        <v>237</v>
      </c>
      <c r="AK39" s="1234"/>
      <c r="AL39" s="1248"/>
      <c r="AM39" s="392"/>
      <c r="AN39" s="392"/>
      <c r="AO39" s="392"/>
      <c r="AP39" s="392"/>
      <c r="AQ39" s="392"/>
    </row>
    <row r="40" spans="1:43" ht="5.0999999999999996" customHeight="1">
      <c r="A40" s="391"/>
      <c r="B40" s="391"/>
      <c r="C40" s="391"/>
      <c r="D40" s="392"/>
      <c r="E40" s="392"/>
      <c r="F40" s="392"/>
      <c r="G40" s="392"/>
      <c r="H40" s="392"/>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90"/>
      <c r="AH40" s="390"/>
      <c r="AI40" s="390"/>
      <c r="AJ40" s="393"/>
      <c r="AK40" s="390"/>
      <c r="AL40" s="375"/>
      <c r="AM40" s="375"/>
      <c r="AN40" s="366"/>
    </row>
    <row r="41" spans="1:43" ht="18" customHeight="1">
      <c r="A41" s="365" t="s">
        <v>681</v>
      </c>
      <c r="B41" s="390"/>
      <c r="D41" s="390"/>
      <c r="E41" s="390"/>
      <c r="F41" s="390"/>
      <c r="G41" s="390"/>
      <c r="H41" s="390"/>
      <c r="I41" s="390"/>
      <c r="J41" s="390"/>
      <c r="K41" s="390"/>
      <c r="L41" s="390"/>
      <c r="M41" s="390"/>
      <c r="N41" s="390"/>
      <c r="O41" s="390"/>
      <c r="P41" s="390"/>
      <c r="Q41" s="390"/>
      <c r="R41" s="390"/>
      <c r="S41" s="390"/>
      <c r="T41" s="390"/>
      <c r="U41" s="390"/>
      <c r="V41" s="390"/>
      <c r="W41" s="375"/>
      <c r="X41" s="390"/>
      <c r="Y41" s="390"/>
      <c r="Z41" s="390"/>
      <c r="AA41" s="390"/>
      <c r="AB41" s="390"/>
      <c r="AC41" s="390"/>
      <c r="AD41" s="390"/>
      <c r="AE41" s="390"/>
      <c r="AF41" s="390"/>
      <c r="AG41" s="390"/>
      <c r="AH41" s="390"/>
      <c r="AI41" s="390"/>
      <c r="AJ41" s="393"/>
      <c r="AK41" s="390"/>
      <c r="AL41" s="375"/>
      <c r="AM41" s="375"/>
      <c r="AN41" s="366"/>
    </row>
    <row r="42" spans="1:43" ht="18" customHeight="1">
      <c r="A42" s="1187" t="s">
        <v>685</v>
      </c>
      <c r="B42" s="1187"/>
      <c r="C42" s="1187" t="s">
        <v>752</v>
      </c>
      <c r="D42" s="1187"/>
      <c r="E42" s="1187" t="s">
        <v>754</v>
      </c>
      <c r="F42" s="1187"/>
      <c r="G42" s="1187"/>
      <c r="H42" s="1187"/>
      <c r="I42" s="1187" t="s">
        <v>760</v>
      </c>
      <c r="J42" s="1187"/>
      <c r="K42" s="1187"/>
      <c r="L42" s="1187"/>
      <c r="M42" s="1187"/>
      <c r="N42" s="1187"/>
      <c r="O42" s="392"/>
      <c r="P42" s="392"/>
      <c r="Q42" s="392"/>
      <c r="R42" s="392"/>
      <c r="S42" s="392"/>
      <c r="T42" s="392"/>
      <c r="U42" s="392"/>
      <c r="W42" s="375"/>
      <c r="X42" s="390"/>
      <c r="Y42" s="390"/>
      <c r="Z42" s="390"/>
      <c r="AA42" s="390"/>
      <c r="AB42" s="390"/>
      <c r="AC42" s="390"/>
      <c r="AD42" s="390"/>
      <c r="AE42" s="390"/>
      <c r="AF42" s="390"/>
      <c r="AG42" s="390"/>
      <c r="AH42" s="390"/>
      <c r="AI42" s="390"/>
      <c r="AJ42" s="393"/>
      <c r="AK42" s="390"/>
      <c r="AL42" s="375"/>
      <c r="AM42" s="375"/>
      <c r="AN42" s="366"/>
    </row>
    <row r="43" spans="1:43" ht="18" customHeight="1">
      <c r="A43" s="1194" t="s">
        <v>687</v>
      </c>
      <c r="B43" s="1194"/>
      <c r="C43" s="1250">
        <f>ROUNDDOWN(IF(AL38&lt;=60,1,1+ROUNDUP((AL38-60)/40,0)),1)</f>
        <v>2</v>
      </c>
      <c r="D43" s="1250"/>
      <c r="E43" s="1250">
        <f>ROUNDDOWN(AL38/2,1)</f>
        <v>35</v>
      </c>
      <c r="F43" s="1250"/>
      <c r="G43" s="1250"/>
      <c r="H43" s="1250"/>
      <c r="I43" s="1250">
        <f>ROUNDDOWN(AL38/4,1)</f>
        <v>17.5</v>
      </c>
      <c r="J43" s="1250"/>
      <c r="K43" s="1250"/>
      <c r="L43" s="1250"/>
      <c r="M43" s="1250"/>
      <c r="N43" s="1250"/>
      <c r="O43" s="392"/>
      <c r="P43" s="392"/>
      <c r="Q43" s="392"/>
      <c r="R43" s="392"/>
      <c r="S43" s="392"/>
      <c r="T43" s="392"/>
      <c r="U43" s="392"/>
      <c r="W43" s="375"/>
      <c r="X43" s="390"/>
      <c r="Y43" s="390"/>
      <c r="Z43" s="390"/>
      <c r="AA43" s="390"/>
      <c r="AB43" s="390"/>
      <c r="AC43" s="390"/>
      <c r="AD43" s="390"/>
      <c r="AE43" s="390"/>
      <c r="AF43" s="390"/>
      <c r="AG43" s="390"/>
      <c r="AH43" s="390"/>
      <c r="AI43" s="390"/>
      <c r="AJ43" s="393"/>
      <c r="AK43" s="390"/>
      <c r="AL43" s="375"/>
      <c r="AM43" s="375"/>
      <c r="AN43" s="366"/>
    </row>
    <row r="44" spans="1:43" ht="21" customHeight="1">
      <c r="A44" s="365" t="s">
        <v>704</v>
      </c>
      <c r="B44" s="369"/>
      <c r="C44" s="370"/>
      <c r="D44" s="370"/>
      <c r="E44" s="370"/>
      <c r="F44" s="370"/>
      <c r="G44" s="366"/>
      <c r="H44" s="366"/>
      <c r="I44" s="366"/>
      <c r="J44" s="366"/>
      <c r="K44" s="366"/>
      <c r="L44" s="366"/>
      <c r="M44" s="366"/>
      <c r="N44" s="366"/>
      <c r="O44" s="366"/>
      <c r="P44" s="366"/>
      <c r="Q44" s="366"/>
      <c r="R44" s="366"/>
      <c r="S44" s="366"/>
      <c r="T44" s="366"/>
      <c r="U44" s="366"/>
      <c r="V44" s="366"/>
      <c r="W44" s="366"/>
      <c r="X44" s="366"/>
      <c r="Y44" s="366"/>
      <c r="Z44" s="366"/>
      <c r="AA44" s="366"/>
      <c r="AB44" s="366"/>
      <c r="AC44" s="366"/>
      <c r="AD44" s="366"/>
      <c r="AE44" s="366"/>
      <c r="AF44" s="366"/>
      <c r="AG44" s="366"/>
      <c r="AH44" s="366"/>
      <c r="AI44" s="366"/>
      <c r="AJ44" s="366"/>
      <c r="AK44" s="366"/>
      <c r="AL44" s="370"/>
      <c r="AM44" s="370"/>
      <c r="AN44" s="366"/>
    </row>
    <row r="45" spans="1:43" ht="24.9" customHeight="1">
      <c r="A45" s="366"/>
      <c r="B45" s="375"/>
      <c r="C45" s="1224" t="str">
        <f>IF(VLOOKUP($AK$1,[4]選択肢!$A$1:$J$32,C50,FALSE)=0,"-",VLOOKUP($AK$1,[4]選択肢!$A$1:$J$32,C50,FALSE))</f>
        <v>管理者</v>
      </c>
      <c r="D45" s="1225"/>
      <c r="E45" s="1226" t="str">
        <f>IF(VLOOKUP($AK$1,[4]選択肢!$A$1:$J$32,E50,FALSE)=0,"-",VLOOKUP($AK$1,[4]選択肢!$A$1:$J$32,E50,FALSE))</f>
        <v>サービス管理責任者</v>
      </c>
      <c r="F45" s="1226"/>
      <c r="G45" s="1226"/>
      <c r="H45" s="1226"/>
      <c r="I45" s="1224" t="str">
        <f>IF(VLOOKUP($AK$1,[4]選択肢!$A$1:$J$32,I50,FALSE)=0,"-",VLOOKUP($AK$1,[4]選択肢!$A$1:$J$32,I50,FALSE))</f>
        <v>医師</v>
      </c>
      <c r="J45" s="1225"/>
      <c r="K45" s="1225"/>
      <c r="L45" s="1225"/>
      <c r="M45" s="1225"/>
      <c r="N45" s="1227"/>
      <c r="O45" s="1224" t="str">
        <f>IF(VLOOKUP($AK$1,[4]選択肢!$A$1:$J$32,O50,FALSE)=0,"-",VLOOKUP($AK$1,[4]選択肢!$A$1:$J$32,O50,FALSE))</f>
        <v>看護職員</v>
      </c>
      <c r="P45" s="1225"/>
      <c r="Q45" s="1225"/>
      <c r="R45" s="1225"/>
      <c r="S45" s="1225"/>
      <c r="T45" s="1227"/>
      <c r="U45" s="1224" t="str">
        <f>IF(VLOOKUP($AK$1,[4]選択肢!$A$1:$J$32,U50,FALSE)=0,"-",VLOOKUP($AK$1,[4]選択肢!$A$1:$J$32,U50,FALSE))</f>
        <v>生活支援員</v>
      </c>
      <c r="V45" s="1225"/>
      <c r="W45" s="1225"/>
      <c r="X45" s="1225"/>
      <c r="Y45" s="1225"/>
      <c r="Z45" s="1227"/>
      <c r="AA45" s="1224" t="str">
        <f>IF(VLOOKUP($AK$1,[4]選択肢!$A$1:$J$32,AA50,FALSE)=0,"-",VLOOKUP($AK$1,[4]選択肢!$A$1:$J$32,AA50,FALSE))</f>
        <v>-</v>
      </c>
      <c r="AB45" s="1225"/>
      <c r="AC45" s="1225"/>
      <c r="AD45" s="1225"/>
      <c r="AE45" s="1225"/>
      <c r="AF45" s="1227"/>
      <c r="AG45" s="1226" t="str">
        <f>IF(VLOOKUP($AK$1,[4]選択肢!$A$1:$J$32,AG50,FALSE)=0,"-",VLOOKUP($AK$1,[4]選択肢!$A$1:$J$32,AG50,FALSE))</f>
        <v>-</v>
      </c>
      <c r="AH45" s="1226"/>
      <c r="AI45" s="1226"/>
      <c r="AJ45" s="1226"/>
      <c r="AK45" s="1226"/>
      <c r="AL45" s="1226" t="str">
        <f>IF(VLOOKUP($AK$1,[4]選択肢!$A$1:$J$32,AL50,FALSE)=0,"-",VLOOKUP($AK$1,[4]選択肢!$A$1:$J$32,AL50,FALSE))</f>
        <v>-</v>
      </c>
      <c r="AM45" s="1226"/>
      <c r="AN45" s="366"/>
    </row>
    <row r="46" spans="1:43" ht="18" customHeight="1">
      <c r="A46" s="366"/>
      <c r="B46" s="375"/>
      <c r="C46" s="407" t="s">
        <v>705</v>
      </c>
      <c r="D46" s="407" t="s">
        <v>706</v>
      </c>
      <c r="E46" s="408" t="s">
        <v>705</v>
      </c>
      <c r="F46" s="1233" t="s">
        <v>706</v>
      </c>
      <c r="G46" s="1233"/>
      <c r="H46" s="1233"/>
      <c r="I46" s="1229" t="s">
        <v>705</v>
      </c>
      <c r="J46" s="1230"/>
      <c r="K46" s="1231"/>
      <c r="L46" s="1229" t="s">
        <v>706</v>
      </c>
      <c r="M46" s="1230"/>
      <c r="N46" s="1231"/>
      <c r="O46" s="1229" t="s">
        <v>705</v>
      </c>
      <c r="P46" s="1230"/>
      <c r="Q46" s="1231"/>
      <c r="R46" s="1229" t="s">
        <v>706</v>
      </c>
      <c r="S46" s="1230"/>
      <c r="T46" s="1231"/>
      <c r="U46" s="1229" t="s">
        <v>705</v>
      </c>
      <c r="V46" s="1230"/>
      <c r="W46" s="1231"/>
      <c r="X46" s="1229" t="s">
        <v>706</v>
      </c>
      <c r="Y46" s="1230"/>
      <c r="Z46" s="1231"/>
      <c r="AA46" s="1229" t="s">
        <v>705</v>
      </c>
      <c r="AB46" s="1230"/>
      <c r="AC46" s="1231"/>
      <c r="AD46" s="1229" t="s">
        <v>706</v>
      </c>
      <c r="AE46" s="1230"/>
      <c r="AF46" s="1231"/>
      <c r="AG46" s="1229" t="s">
        <v>705</v>
      </c>
      <c r="AH46" s="1230"/>
      <c r="AI46" s="1231"/>
      <c r="AJ46" s="1229" t="s">
        <v>706</v>
      </c>
      <c r="AK46" s="1231"/>
      <c r="AL46" s="408" t="s">
        <v>761</v>
      </c>
      <c r="AM46" s="408" t="s">
        <v>762</v>
      </c>
      <c r="AN46" s="366"/>
    </row>
    <row r="47" spans="1:43" ht="18" customHeight="1">
      <c r="A47" s="366"/>
      <c r="B47" s="400" t="s">
        <v>707</v>
      </c>
      <c r="C47" s="408">
        <f>COUNTIFS($B$11:$B$30,C$45,$C$11:$C$30,"A",$E$11:$E$30,"*")</f>
        <v>1</v>
      </c>
      <c r="D47" s="408">
        <f>COUNTIFS($B$11:$B$30,C$45,$C$11:$C$30,"B",$E$11:$E$30,"*")</f>
        <v>0</v>
      </c>
      <c r="E47" s="408">
        <f>COUNTIFS($B$11:$B$30,E$45,$C$11:$C$30,"A",$E$11:$E$30,"*")</f>
        <v>0</v>
      </c>
      <c r="F47" s="1229">
        <f>COUNTIFS($B$11:$B$30,E$45,$C$11:$C$30,"B",$E$11:$E$30,"*")</f>
        <v>1</v>
      </c>
      <c r="G47" s="1230"/>
      <c r="H47" s="1231"/>
      <c r="I47" s="1229">
        <f>COUNTIFS($B$11:$B$30,I$45,$C$11:$C$30,"A",$E$11:$E$30,"*")</f>
        <v>0</v>
      </c>
      <c r="J47" s="1230"/>
      <c r="K47" s="1231"/>
      <c r="L47" s="1229">
        <f>COUNTIFS($B$11:$B$30,I$45,$C$11:$C$30,"B",$E$11:$E$30,"*")</f>
        <v>0</v>
      </c>
      <c r="M47" s="1230"/>
      <c r="N47" s="1231"/>
      <c r="O47" s="1229">
        <f>COUNTIFS($B$11:$B$30,O$45,$C$11:$C$30,"A",$E$11:$E$30,"*")</f>
        <v>0</v>
      </c>
      <c r="P47" s="1230"/>
      <c r="Q47" s="1231"/>
      <c r="R47" s="1229">
        <f>COUNTIFS($B$11:$B$30,O$45,$C$11:$C$30,"B",$E$11:$E$30,"*")</f>
        <v>0</v>
      </c>
      <c r="S47" s="1230"/>
      <c r="T47" s="1231"/>
      <c r="U47" s="1229">
        <f>COUNTIFS($B$11:$B$30,U$45,$C$11:$C$30,"A",$E$11:$E$30,"*")</f>
        <v>0</v>
      </c>
      <c r="V47" s="1230"/>
      <c r="W47" s="1231"/>
      <c r="X47" s="1229">
        <f>COUNTIFS($B$11:$B$30,U$45,$C$11:$C$30,"B",$E$11:$E$30,"*")</f>
        <v>0</v>
      </c>
      <c r="Y47" s="1230"/>
      <c r="Z47" s="1231"/>
      <c r="AA47" s="1229">
        <f>COUNTIFS($B$11:$B$30,AA$45,$C$11:$C$30,"A",$E$11:$E$30,"*")</f>
        <v>0</v>
      </c>
      <c r="AB47" s="1230"/>
      <c r="AC47" s="1231"/>
      <c r="AD47" s="1229">
        <f>COUNTIFS($B$11:$B$30,AA$45,$C$11:$C$30,"B",$E$11:$E$30,"*")</f>
        <v>0</v>
      </c>
      <c r="AE47" s="1230"/>
      <c r="AF47" s="1231"/>
      <c r="AG47" s="1229">
        <f>COUNTIFS($B$11:$B$30,AG$45,$C$11:$C$30,"A",$E$11:$E$30,"*")</f>
        <v>0</v>
      </c>
      <c r="AH47" s="1230"/>
      <c r="AI47" s="1231"/>
      <c r="AJ47" s="1229">
        <f>COUNTIFS($B$11:$B$30,AG$45,$C$11:$C$30,"B",$E$11:$E$30,"*")</f>
        <v>0</v>
      </c>
      <c r="AK47" s="1231"/>
      <c r="AL47" s="408">
        <f>COUNTIFS($B$11:$B$30,AL$45,$C$11:$C$30,"A",$E$11:$E$30,"*")</f>
        <v>0</v>
      </c>
      <c r="AM47" s="408">
        <f>COUNTIFS($B$11:$B$30,AL$45,$C$11:$C$30,"B",$E$11:$E$30,"*")</f>
        <v>0</v>
      </c>
      <c r="AN47" s="366"/>
    </row>
    <row r="48" spans="1:43" ht="18" customHeight="1">
      <c r="A48" s="366"/>
      <c r="B48" s="410" t="s">
        <v>708</v>
      </c>
      <c r="C48" s="408">
        <f>COUNTIFS($B$11:$B$30,C$45,$C$11:$C$30,"C",$E$11:$E$30,"*")</f>
        <v>0</v>
      </c>
      <c r="D48" s="408">
        <f>COUNTIFS($B$11:$B$30,C$45,$C$11:$C$30,"D",$E$11:$E$30,"*")</f>
        <v>0</v>
      </c>
      <c r="E48" s="408">
        <f>COUNTIFS($B$11:$B$30,E$45,$C$11:$C$30,"C",$E$11:$E$30,"*")</f>
        <v>0</v>
      </c>
      <c r="F48" s="1229">
        <f>COUNTIFS($B$11:$B$30,E$45,$C$11:$C$30,"D",$E$11:$E$30,"*")</f>
        <v>0</v>
      </c>
      <c r="G48" s="1230"/>
      <c r="H48" s="1231"/>
      <c r="I48" s="1229">
        <f>COUNTIFS($B$11:$B$30,I$45,$C$11:$C$30,"C",$E$11:$E$30,"*")</f>
        <v>1</v>
      </c>
      <c r="J48" s="1230"/>
      <c r="K48" s="1231"/>
      <c r="L48" s="1229">
        <f>COUNTIFS($B$11:$B$30,I$45,$C$11:$C$30,"D",$E$11:$E$30,"*")</f>
        <v>0</v>
      </c>
      <c r="M48" s="1230"/>
      <c r="N48" s="1231"/>
      <c r="O48" s="1229">
        <f>COUNTIFS($B$11:$B$30,O$45,$C$11:$C$30,"C",$E$11:$E$30,"*")</f>
        <v>0</v>
      </c>
      <c r="P48" s="1230"/>
      <c r="Q48" s="1231"/>
      <c r="R48" s="1229">
        <f>COUNTIFS($B$11:$B$30,O$45,$C$11:$C$30,"D",$E$11:$E$30,"*")</f>
        <v>1</v>
      </c>
      <c r="S48" s="1230"/>
      <c r="T48" s="1231"/>
      <c r="U48" s="1229">
        <f>COUNTIFS($B$11:$B$30,U$45,$C$11:$C$30,"C",$E$11:$E$30,"*")</f>
        <v>0</v>
      </c>
      <c r="V48" s="1230"/>
      <c r="W48" s="1231"/>
      <c r="X48" s="1229">
        <f>COUNTIFS($B$11:$B$30,U$45,$C$11:$C$30,"D",$E$11:$E$30,"*")</f>
        <v>0</v>
      </c>
      <c r="Y48" s="1230"/>
      <c r="Z48" s="1231"/>
      <c r="AA48" s="1229">
        <f>COUNTIFS($B$11:$B$30,AA$45,$C$11:$C$30,"C",$E$11:$E$30,"*")</f>
        <v>0</v>
      </c>
      <c r="AB48" s="1230"/>
      <c r="AC48" s="1231"/>
      <c r="AD48" s="1229">
        <f>COUNTIFS($B$11:$B$30,AA$45,$C$11:$C$30,"D",$E$11:$E$30,"*")</f>
        <v>0</v>
      </c>
      <c r="AE48" s="1230"/>
      <c r="AF48" s="1231"/>
      <c r="AG48" s="1229">
        <f>COUNTIFS($B$11:$B$30,AG$45,$C$11:$C$30,"C",$E$11:$E$30,"*")</f>
        <v>0</v>
      </c>
      <c r="AH48" s="1230"/>
      <c r="AI48" s="1231"/>
      <c r="AJ48" s="1229">
        <f>COUNTIFS($B$11:$B$30,AG$45,$C$11:$C$30,"D",$E$11:$E$30,"*")</f>
        <v>0</v>
      </c>
      <c r="AK48" s="1231"/>
      <c r="AL48" s="408">
        <f>COUNTIFS($B$11:$B$30,AL$45,$C$11:$C$30,"C",$E$11:$E$30,"*")</f>
        <v>0</v>
      </c>
      <c r="AM48" s="408">
        <f>COUNTIFS($B$11:$B$30,AL$45,$C$11:$C$30,"D",$E$11:$E$30,"*")</f>
        <v>0</v>
      </c>
      <c r="AN48" s="366"/>
    </row>
    <row r="49" spans="1:40" ht="24.9" customHeight="1">
      <c r="A49" s="366"/>
      <c r="B49" s="410" t="s">
        <v>709</v>
      </c>
      <c r="C49" s="1224">
        <f>IF($AK$3="４週",SUMIFS($AK$11:$AK$30,$B$11:$B$30,C45)/4/$AH$5,IF($AK$3="歴月",SUMIFS($AK$11:$AK$30,$B$11:$B$30,C45)/$AL$5,"記載する期間を選択してください"))</f>
        <v>0</v>
      </c>
      <c r="D49" s="1227"/>
      <c r="E49" s="1251">
        <f>IF($AK$3="４週",SUMIFS($AK$11:$AK$30,$B$11:$B$30,E45)/4/$AH$5,IF($AK$3="歴月",SUMIFS($AK$11:$AK$30,$B$11:$B$30,E45)/$AL$5,"記載する期間を選択してください"))</f>
        <v>0</v>
      </c>
      <c r="F49" s="1252"/>
      <c r="G49" s="1252"/>
      <c r="H49" s="1253"/>
      <c r="I49" s="1224">
        <f>IF($AK$3="４週",SUMIFS($AK$11:$AK$30,$B$11:$B$30,I45)/4/$AH$5,IF($AK$3="歴月",SUMIFS($AK$11:$AK$30,$B$11:$B$30,I45)/$AL$5,"記載する期間を選択してください"))</f>
        <v>0</v>
      </c>
      <c r="J49" s="1225"/>
      <c r="K49" s="1225"/>
      <c r="L49" s="1225"/>
      <c r="M49" s="1225"/>
      <c r="N49" s="1227"/>
      <c r="O49" s="1224">
        <f>IF($AK$3="４週",SUMIFS($AK$11:$AK$30,$B$11:$B$30,O45)/4/$AH$5,IF($AK$3="歴月",SUMIFS($AK$11:$AK$30,$B$11:$B$30,O45)/$AL$5,"記載する期間を選択してください"))</f>
        <v>0</v>
      </c>
      <c r="P49" s="1225"/>
      <c r="Q49" s="1225"/>
      <c r="R49" s="1225"/>
      <c r="S49" s="1225"/>
      <c r="T49" s="1227"/>
      <c r="U49" s="1224">
        <f>IF($AK$3="４週",SUMIFS($AK$11:$AK$30,$B$11:$B$30,U45)/4/$AH$5,IF($AK$3="歴月",SUMIFS($AK$11:$AK$30,$B$11:$B$30,U45)/$AL$5,"記載する期間を選択してください"))</f>
        <v>0</v>
      </c>
      <c r="V49" s="1225"/>
      <c r="W49" s="1225"/>
      <c r="X49" s="1225"/>
      <c r="Y49" s="1225"/>
      <c r="Z49" s="1227"/>
      <c r="AA49" s="1224">
        <f>IF($AK$3="４週",SUMIFS($AK$11:$AK$30,$B$11:$B$30,AA45)/4/$AH$5,IF($AK$3="歴月",SUMIFS($AK$11:$AK$30,$B$11:$B$30,AA45)/$AL$5,"記載する期間を選択してください"))</f>
        <v>0</v>
      </c>
      <c r="AB49" s="1225"/>
      <c r="AC49" s="1225"/>
      <c r="AD49" s="1225"/>
      <c r="AE49" s="1225"/>
      <c r="AF49" s="1227"/>
      <c r="AG49" s="1224">
        <f>IF($AK$3="４週",SUMIFS($AK$11:$AK$30,$B$11:$B$30,AG45)/4/$AH$5,IF($AK$3="歴月",SUMIFS($AK$11:$AK$30,$B$11:$B$30,AG45)/$AL$5,"記載する期間を選択してください"))</f>
        <v>0</v>
      </c>
      <c r="AH49" s="1225"/>
      <c r="AI49" s="1225"/>
      <c r="AJ49" s="1225"/>
      <c r="AK49" s="1227"/>
      <c r="AL49" s="1224">
        <f>IF($AK$3="４週",SUMIFS($AK$11:$AK$30,$B$11:$B$30,AL45)/4/$AH$5,IF($AK$3="歴月",SUMIFS($AK$11:$AK$30,$B$11:$B$30,AL45)/$AL$5,"記載する期間を選択してください"))</f>
        <v>0</v>
      </c>
      <c r="AM49" s="1227"/>
      <c r="AN49" s="366"/>
    </row>
    <row r="50" spans="1:40" ht="5.0999999999999996" customHeight="1">
      <c r="A50" s="366"/>
      <c r="B50" s="369"/>
      <c r="C50" s="412">
        <v>2</v>
      </c>
      <c r="D50" s="412"/>
      <c r="E50" s="412">
        <v>3</v>
      </c>
      <c r="F50" s="412"/>
      <c r="G50" s="412"/>
      <c r="H50" s="412"/>
      <c r="I50" s="412">
        <v>4</v>
      </c>
      <c r="J50" s="412"/>
      <c r="K50" s="412"/>
      <c r="L50" s="412"/>
      <c r="M50" s="412"/>
      <c r="N50" s="412"/>
      <c r="O50" s="412">
        <v>5</v>
      </c>
      <c r="P50" s="412"/>
      <c r="Q50" s="412"/>
      <c r="R50" s="412"/>
      <c r="S50" s="412"/>
      <c r="T50" s="412"/>
      <c r="U50" s="412">
        <v>6</v>
      </c>
      <c r="V50" s="412"/>
      <c r="W50" s="412"/>
      <c r="X50" s="412"/>
      <c r="Y50" s="412"/>
      <c r="Z50" s="412"/>
      <c r="AA50" s="412">
        <v>7</v>
      </c>
      <c r="AB50" s="412"/>
      <c r="AC50" s="412"/>
      <c r="AD50" s="412"/>
      <c r="AE50" s="412"/>
      <c r="AF50" s="412"/>
      <c r="AG50" s="412">
        <v>8</v>
      </c>
      <c r="AH50" s="412"/>
      <c r="AI50" s="412"/>
      <c r="AJ50" s="412"/>
      <c r="AK50" s="412"/>
      <c r="AL50" s="412">
        <v>9</v>
      </c>
      <c r="AM50" s="413"/>
      <c r="AN50" s="366"/>
    </row>
    <row r="51" spans="1:40" ht="15" customHeight="1">
      <c r="A51" s="390" t="s">
        <v>710</v>
      </c>
      <c r="B51" s="414"/>
      <c r="C51" s="415"/>
      <c r="D51" s="415"/>
      <c r="E51" s="415"/>
      <c r="F51" s="416"/>
      <c r="G51" s="415"/>
      <c r="H51" s="412"/>
      <c r="I51" s="412"/>
      <c r="J51" s="412"/>
      <c r="K51" s="412"/>
      <c r="L51" s="412"/>
      <c r="M51" s="412"/>
      <c r="N51" s="412"/>
      <c r="O51" s="412"/>
      <c r="P51" s="412"/>
      <c r="Q51" s="412"/>
      <c r="R51" s="412">
        <v>6</v>
      </c>
      <c r="S51" s="412"/>
      <c r="T51" s="412"/>
      <c r="U51" s="412"/>
      <c r="V51" s="412"/>
      <c r="W51" s="412"/>
      <c r="X51" s="412">
        <v>7</v>
      </c>
      <c r="Y51" s="412"/>
      <c r="Z51" s="412"/>
      <c r="AA51" s="412"/>
      <c r="AB51" s="412"/>
      <c r="AC51" s="412"/>
      <c r="AD51" s="412">
        <v>8</v>
      </c>
      <c r="AE51" s="412"/>
      <c r="AF51" s="412"/>
      <c r="AG51" s="417"/>
      <c r="AH51" s="417"/>
      <c r="AI51" s="417"/>
      <c r="AJ51" s="417">
        <v>9</v>
      </c>
      <c r="AK51" s="418"/>
      <c r="AL51" s="418"/>
      <c r="AM51" s="366"/>
    </row>
    <row r="52" spans="1:40" s="390" customFormat="1" ht="15" customHeight="1">
      <c r="A52" s="390" t="s">
        <v>711</v>
      </c>
      <c r="B52" s="391"/>
      <c r="C52" s="391"/>
      <c r="D52" s="391"/>
      <c r="E52" s="391"/>
      <c r="F52" s="391"/>
      <c r="G52" s="391"/>
      <c r="H52" s="365"/>
      <c r="I52" s="365"/>
      <c r="J52" s="365"/>
      <c r="K52" s="365"/>
      <c r="L52" s="365"/>
      <c r="M52" s="365"/>
      <c r="N52" s="365"/>
      <c r="O52" s="365"/>
      <c r="P52" s="365"/>
      <c r="Q52" s="365"/>
      <c r="R52" s="365"/>
      <c r="S52" s="365"/>
      <c r="T52" s="365"/>
      <c r="U52" s="365"/>
      <c r="V52" s="365"/>
      <c r="W52" s="365"/>
      <c r="X52" s="365"/>
      <c r="Y52" s="365"/>
      <c r="Z52" s="365"/>
      <c r="AA52" s="365"/>
      <c r="AB52" s="365"/>
      <c r="AC52" s="365"/>
      <c r="AD52" s="365"/>
      <c r="AE52" s="365"/>
      <c r="AF52" s="365"/>
      <c r="AG52" s="365"/>
      <c r="AH52" s="365"/>
      <c r="AI52" s="365"/>
      <c r="AJ52" s="365"/>
      <c r="AK52" s="365"/>
      <c r="AL52" s="365"/>
      <c r="AM52" s="365"/>
    </row>
    <row r="53" spans="1:40" s="390" customFormat="1" ht="15" customHeight="1">
      <c r="A53" s="390" t="s">
        <v>712</v>
      </c>
      <c r="B53" s="391"/>
      <c r="C53" s="391"/>
      <c r="D53" s="391"/>
      <c r="E53" s="391"/>
      <c r="F53" s="391"/>
      <c r="G53" s="391"/>
      <c r="H53" s="365"/>
      <c r="I53" s="365"/>
      <c r="J53" s="365"/>
      <c r="K53" s="365"/>
      <c r="L53" s="365"/>
      <c r="M53" s="365"/>
      <c r="N53" s="365"/>
      <c r="O53" s="365"/>
      <c r="P53" s="365"/>
      <c r="Q53" s="365"/>
      <c r="R53" s="365"/>
      <c r="S53" s="365"/>
      <c r="T53" s="365"/>
      <c r="U53" s="365"/>
      <c r="V53" s="365"/>
      <c r="W53" s="365"/>
      <c r="X53" s="365"/>
      <c r="Y53" s="365"/>
      <c r="Z53" s="365"/>
      <c r="AA53" s="365"/>
      <c r="AB53" s="365"/>
      <c r="AC53" s="365"/>
      <c r="AD53" s="365"/>
      <c r="AE53" s="365"/>
      <c r="AF53" s="365"/>
      <c r="AG53" s="365"/>
      <c r="AH53" s="365"/>
      <c r="AI53" s="365"/>
      <c r="AJ53" s="365"/>
      <c r="AK53" s="365"/>
      <c r="AL53" s="365"/>
      <c r="AM53" s="365"/>
    </row>
    <row r="54" spans="1:40" s="390" customFormat="1" ht="15" customHeight="1">
      <c r="A54" s="390" t="s">
        <v>713</v>
      </c>
      <c r="B54" s="391"/>
      <c r="C54" s="391"/>
      <c r="D54" s="391"/>
      <c r="E54" s="391"/>
      <c r="F54" s="391"/>
      <c r="G54" s="391"/>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c r="AF54" s="365"/>
      <c r="AG54" s="365"/>
      <c r="AH54" s="365"/>
      <c r="AI54" s="365"/>
      <c r="AJ54" s="365"/>
      <c r="AK54" s="365"/>
      <c r="AL54" s="365"/>
      <c r="AM54" s="365"/>
    </row>
    <row r="55" spans="1:40" s="390" customFormat="1" ht="15" customHeight="1">
      <c r="A55" s="390" t="s">
        <v>714</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row>
    <row r="56" spans="1:40" ht="15" customHeight="1">
      <c r="A56" s="390" t="s">
        <v>715</v>
      </c>
      <c r="B56" s="419"/>
      <c r="C56" s="390"/>
      <c r="D56" s="390"/>
      <c r="E56" s="390"/>
      <c r="F56" s="390"/>
      <c r="G56" s="390"/>
    </row>
    <row r="57" spans="1:40" ht="15" customHeight="1">
      <c r="A57" s="390" t="s">
        <v>716</v>
      </c>
      <c r="B57" s="419"/>
      <c r="C57" s="390"/>
      <c r="D57" s="390"/>
      <c r="E57" s="390"/>
      <c r="F57" s="390"/>
      <c r="G57" s="390"/>
    </row>
    <row r="58" spans="1:40" ht="15" customHeight="1">
      <c r="A58" s="390"/>
      <c r="B58" s="400" t="s">
        <v>717</v>
      </c>
      <c r="C58" s="1187" t="s">
        <v>718</v>
      </c>
      <c r="D58" s="1187"/>
      <c r="E58" s="1187"/>
      <c r="F58" s="390"/>
      <c r="G58" s="390"/>
    </row>
    <row r="59" spans="1:40" ht="15" customHeight="1">
      <c r="A59" s="390"/>
      <c r="B59" s="420" t="s">
        <v>668</v>
      </c>
      <c r="C59" s="1234" t="s">
        <v>719</v>
      </c>
      <c r="D59" s="1234"/>
      <c r="E59" s="1234"/>
      <c r="F59" s="390"/>
      <c r="G59" s="390"/>
    </row>
    <row r="60" spans="1:40" ht="15" customHeight="1">
      <c r="A60" s="390"/>
      <c r="B60" s="420" t="s">
        <v>670</v>
      </c>
      <c r="C60" s="1234" t="s">
        <v>720</v>
      </c>
      <c r="D60" s="1234"/>
      <c r="E60" s="1234"/>
      <c r="F60" s="390"/>
      <c r="G60" s="390"/>
    </row>
    <row r="61" spans="1:40" ht="15" customHeight="1">
      <c r="A61" s="390"/>
      <c r="B61" s="420" t="s">
        <v>671</v>
      </c>
      <c r="C61" s="1234" t="s">
        <v>721</v>
      </c>
      <c r="D61" s="1234"/>
      <c r="E61" s="1234"/>
      <c r="F61" s="390"/>
      <c r="G61" s="390"/>
    </row>
    <row r="62" spans="1:40" ht="15" customHeight="1">
      <c r="A62" s="390"/>
      <c r="B62" s="420" t="s">
        <v>673</v>
      </c>
      <c r="C62" s="1234" t="s">
        <v>722</v>
      </c>
      <c r="D62" s="1234"/>
      <c r="E62" s="1234"/>
      <c r="F62" s="390"/>
      <c r="G62" s="390"/>
    </row>
    <row r="63" spans="1:40" ht="15" customHeight="1">
      <c r="A63" s="390"/>
      <c r="B63" s="390" t="s">
        <v>723</v>
      </c>
      <c r="C63" s="390"/>
      <c r="D63" s="390"/>
      <c r="E63" s="390"/>
      <c r="F63" s="390"/>
      <c r="G63" s="390"/>
    </row>
    <row r="64" spans="1:40" ht="15" customHeight="1">
      <c r="A64" s="390"/>
      <c r="B64" s="390" t="s">
        <v>724</v>
      </c>
      <c r="C64" s="390"/>
      <c r="D64" s="390"/>
      <c r="E64" s="390"/>
      <c r="F64" s="390"/>
      <c r="G64" s="390"/>
    </row>
    <row r="65" spans="1:7" ht="15" customHeight="1">
      <c r="A65" s="390"/>
      <c r="B65" s="390" t="s">
        <v>725</v>
      </c>
      <c r="C65" s="390"/>
      <c r="D65" s="390"/>
      <c r="E65" s="390"/>
      <c r="F65" s="390"/>
      <c r="G65" s="390"/>
    </row>
    <row r="66" spans="1:7" ht="15" customHeight="1">
      <c r="A66" s="390" t="s">
        <v>726</v>
      </c>
      <c r="B66" s="419"/>
      <c r="C66" s="390"/>
      <c r="D66" s="390"/>
      <c r="E66" s="390"/>
      <c r="F66" s="390"/>
      <c r="G66" s="390"/>
    </row>
    <row r="67" spans="1:7" ht="15" customHeight="1">
      <c r="A67" s="390" t="s">
        <v>727</v>
      </c>
      <c r="B67" s="419"/>
      <c r="C67" s="390"/>
      <c r="D67" s="390"/>
      <c r="E67" s="390"/>
      <c r="F67" s="390"/>
      <c r="G67" s="390"/>
    </row>
    <row r="68" spans="1:7" ht="15" customHeight="1">
      <c r="A68" s="390" t="s">
        <v>728</v>
      </c>
      <c r="B68" s="419"/>
      <c r="C68" s="390"/>
      <c r="D68" s="390"/>
      <c r="E68" s="390"/>
      <c r="F68" s="390"/>
      <c r="G68" s="390"/>
    </row>
    <row r="69" spans="1:7" ht="15" customHeight="1">
      <c r="A69" s="390" t="s">
        <v>729</v>
      </c>
      <c r="B69" s="419"/>
      <c r="C69" s="390"/>
      <c r="D69" s="390"/>
      <c r="E69" s="390"/>
      <c r="F69" s="390"/>
      <c r="G69" s="390"/>
    </row>
    <row r="70" spans="1:7" ht="15" customHeight="1">
      <c r="A70" s="390" t="s">
        <v>730</v>
      </c>
      <c r="B70" s="419"/>
      <c r="C70" s="390"/>
      <c r="D70" s="390"/>
      <c r="E70" s="390"/>
      <c r="F70" s="390"/>
      <c r="G70" s="390"/>
    </row>
    <row r="71" spans="1:7" ht="15" customHeight="1">
      <c r="A71" s="390" t="s">
        <v>731</v>
      </c>
      <c r="B71" s="419"/>
      <c r="C71" s="390"/>
      <c r="D71" s="390"/>
      <c r="E71" s="390"/>
      <c r="F71" s="390"/>
      <c r="G71" s="390"/>
    </row>
    <row r="72" spans="1:7" ht="15" customHeight="1">
      <c r="A72" s="390"/>
      <c r="B72" s="390" t="s">
        <v>732</v>
      </c>
      <c r="C72" s="390"/>
      <c r="D72" s="390"/>
      <c r="E72" s="390"/>
      <c r="F72" s="390"/>
      <c r="G72" s="390"/>
    </row>
    <row r="73" spans="1:7" ht="15" customHeight="1">
      <c r="A73" s="390"/>
      <c r="B73" s="390" t="s">
        <v>733</v>
      </c>
      <c r="C73" s="390"/>
      <c r="D73" s="390"/>
      <c r="E73" s="390"/>
      <c r="F73" s="390"/>
      <c r="G73" s="390"/>
    </row>
    <row r="74" spans="1:7" ht="15" customHeight="1">
      <c r="A74" s="390" t="s">
        <v>734</v>
      </c>
      <c r="B74" s="419"/>
      <c r="C74" s="390"/>
      <c r="D74" s="390"/>
      <c r="E74" s="390"/>
      <c r="F74" s="390"/>
      <c r="G74" s="390"/>
    </row>
    <row r="75" spans="1:7" ht="15" customHeight="1">
      <c r="A75" s="390" t="s">
        <v>735</v>
      </c>
      <c r="B75" s="419"/>
      <c r="C75" s="390"/>
      <c r="D75" s="390"/>
      <c r="E75" s="390"/>
      <c r="F75" s="390"/>
      <c r="G75" s="390"/>
    </row>
    <row r="76" spans="1:7" ht="15" customHeight="1">
      <c r="A76" s="390" t="s">
        <v>736</v>
      </c>
      <c r="B76" s="419"/>
      <c r="C76" s="390"/>
      <c r="D76" s="390"/>
      <c r="E76" s="390"/>
      <c r="F76" s="390"/>
      <c r="G76" s="390"/>
    </row>
    <row r="77" spans="1:7" ht="15" customHeight="1">
      <c r="A77" s="390" t="s">
        <v>737</v>
      </c>
      <c r="B77" s="419"/>
      <c r="C77" s="390"/>
      <c r="D77" s="390"/>
      <c r="E77" s="390"/>
      <c r="F77" s="390"/>
      <c r="G77" s="390"/>
    </row>
    <row r="78" spans="1:7" ht="15" customHeight="1">
      <c r="A78" s="390" t="s">
        <v>738</v>
      </c>
      <c r="B78" s="419"/>
      <c r="C78" s="390"/>
      <c r="D78" s="390"/>
      <c r="E78" s="390"/>
      <c r="F78" s="390"/>
      <c r="G78" s="390"/>
    </row>
    <row r="79" spans="1:7" ht="15" customHeight="1">
      <c r="A79" s="390" t="s">
        <v>739</v>
      </c>
      <c r="B79" s="419"/>
      <c r="C79" s="390"/>
      <c r="D79" s="390"/>
      <c r="E79" s="390"/>
      <c r="F79" s="390"/>
      <c r="G79" s="390"/>
    </row>
    <row r="80" spans="1:7" ht="15" customHeight="1">
      <c r="A80" s="390" t="s">
        <v>740</v>
      </c>
      <c r="B80" s="419"/>
      <c r="C80" s="390"/>
      <c r="D80" s="390"/>
      <c r="E80" s="390"/>
      <c r="F80" s="390"/>
      <c r="G80" s="390"/>
    </row>
    <row r="81" spans="1:7" ht="15" customHeight="1">
      <c r="A81" s="390" t="s">
        <v>741</v>
      </c>
      <c r="B81" s="419"/>
      <c r="C81" s="390"/>
      <c r="D81" s="390"/>
      <c r="E81" s="390"/>
      <c r="F81" s="390"/>
      <c r="G81" s="390"/>
    </row>
  </sheetData>
  <mergeCells count="146">
    <mergeCell ref="C62:E62"/>
    <mergeCell ref="AG49:AK49"/>
    <mergeCell ref="AL49:AM49"/>
    <mergeCell ref="C58:E58"/>
    <mergeCell ref="C59:E59"/>
    <mergeCell ref="C60:E60"/>
    <mergeCell ref="C61:E61"/>
    <mergeCell ref="C49:D49"/>
    <mergeCell ref="E49:H49"/>
    <mergeCell ref="I49:N49"/>
    <mergeCell ref="O49:T49"/>
    <mergeCell ref="U49:Z49"/>
    <mergeCell ref="AA49:AF49"/>
    <mergeCell ref="U48:W48"/>
    <mergeCell ref="X48:Z48"/>
    <mergeCell ref="AA48:AC48"/>
    <mergeCell ref="AD48:AF48"/>
    <mergeCell ref="AG48:AI48"/>
    <mergeCell ref="AJ48:AK48"/>
    <mergeCell ref="X47:Z47"/>
    <mergeCell ref="AA47:AC47"/>
    <mergeCell ref="AD47:AF47"/>
    <mergeCell ref="AG47:AI47"/>
    <mergeCell ref="AJ47:AK47"/>
    <mergeCell ref="U47:W47"/>
    <mergeCell ref="F48:H48"/>
    <mergeCell ref="I48:K48"/>
    <mergeCell ref="L48:N48"/>
    <mergeCell ref="O48:Q48"/>
    <mergeCell ref="R48:T48"/>
    <mergeCell ref="F47:H47"/>
    <mergeCell ref="I47:K47"/>
    <mergeCell ref="L47:N47"/>
    <mergeCell ref="O47:Q47"/>
    <mergeCell ref="R47:T47"/>
    <mergeCell ref="AL45:AM45"/>
    <mergeCell ref="F46:H46"/>
    <mergeCell ref="I46:K46"/>
    <mergeCell ref="L46:N46"/>
    <mergeCell ref="O46:Q46"/>
    <mergeCell ref="R46:T46"/>
    <mergeCell ref="A43:B43"/>
    <mergeCell ref="C43:D43"/>
    <mergeCell ref="E43:H43"/>
    <mergeCell ref="I43:N43"/>
    <mergeCell ref="C45:D45"/>
    <mergeCell ref="E45:H45"/>
    <mergeCell ref="I45:N45"/>
    <mergeCell ref="U46:W46"/>
    <mergeCell ref="X46:Z46"/>
    <mergeCell ref="AA46:AC46"/>
    <mergeCell ref="AD46:AF46"/>
    <mergeCell ref="AG46:AI46"/>
    <mergeCell ref="AJ46:AK46"/>
    <mergeCell ref="O45:T45"/>
    <mergeCell ref="U45:Z45"/>
    <mergeCell ref="AA45:AF45"/>
    <mergeCell ref="AG45:AK45"/>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5">
    <dataValidation type="list" allowBlank="1" showInputMessage="1" sqref="B11:B30" xr:uid="{48109531-3FAF-47EB-AC38-84F03413B481}">
      <formula1>INDIRECT($AK$1)</formula1>
    </dataValidation>
    <dataValidation type="list" allowBlank="1" showInputMessage="1" showErrorMessage="1" sqref="AK4:AN4" xr:uid="{B2765AA9-A1A1-4CE6-A5D8-D05D5CD8272C}">
      <formula1>"予定,実績"</formula1>
    </dataValidation>
    <dataValidation type="list" allowBlank="1" showInputMessage="1" showErrorMessage="1" sqref="C11:C30" xr:uid="{FD571704-D823-49A9-8460-8AC7D938C5C2}">
      <formula1>"A,B,C,D"</formula1>
    </dataValidation>
    <dataValidation operator="greaterThanOrEqual" allowBlank="1" showInputMessage="1" showErrorMessage="1" sqref="I40:I41 AJ38:AJ39 AL38 I43 L40:L41" xr:uid="{99CA0790-BA58-49B9-8C53-2AE4132A7022}"/>
    <dataValidation type="whole" operator="greaterThanOrEqual" allowBlank="1" showInputMessage="1" showErrorMessage="1" sqref="I38:I39 D38:F39 AG38:AG39 AD38:AD39 AA38:AA39 X38:X39 U38:U39 R38:R39 O38:O39 L38:L39" xr:uid="{328F360A-23A3-4594-9244-C8FF553490C0}">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5" max="3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0EB11-8B5A-4039-B43D-DE778A98BED7}">
  <dimension ref="A1:AQ89"/>
  <sheetViews>
    <sheetView showGridLines="0" view="pageBreakPreview" topLeftCell="A4" zoomScaleNormal="100" zoomScaleSheetLayoutView="100" workbookViewId="0">
      <selection activeCell="B15" sqref="B15"/>
    </sheetView>
  </sheetViews>
  <sheetFormatPr defaultColWidth="9.109375" defaultRowHeight="21" customHeight="1"/>
  <cols>
    <col min="1" max="1" width="2.77734375" style="369" customWidth="1"/>
    <col min="2" max="2" width="16.109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12</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673</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6.5" customHeight="1">
      <c r="A13" s="378">
        <v>3</v>
      </c>
      <c r="B13" s="379" t="s">
        <v>753</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t="s">
        <v>754</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755</v>
      </c>
      <c r="B36" s="375"/>
      <c r="C36" s="375"/>
      <c r="D36" s="375"/>
      <c r="E36" s="375"/>
      <c r="F36" s="375"/>
      <c r="G36" s="390"/>
      <c r="H36" s="390"/>
      <c r="I36" s="390"/>
      <c r="J36" s="390"/>
      <c r="K36" s="390"/>
      <c r="L36" s="390"/>
      <c r="M36" s="390"/>
      <c r="N36" s="390"/>
      <c r="O36" s="390"/>
      <c r="AM36" s="375"/>
      <c r="AN36" s="366"/>
    </row>
    <row r="37" spans="1:43" ht="24.9" customHeight="1">
      <c r="A37" s="1187"/>
      <c r="B37" s="1187"/>
      <c r="C37" s="1187"/>
      <c r="D37" s="423">
        <v>4</v>
      </c>
      <c r="E37" s="423">
        <v>5</v>
      </c>
      <c r="F37" s="1245">
        <v>6</v>
      </c>
      <c r="G37" s="1245"/>
      <c r="H37" s="1245"/>
      <c r="I37" s="1245">
        <v>7</v>
      </c>
      <c r="J37" s="1245"/>
      <c r="K37" s="1245"/>
      <c r="L37" s="1245">
        <v>8</v>
      </c>
      <c r="M37" s="1245"/>
      <c r="N37" s="1245"/>
      <c r="O37" s="1245">
        <v>9</v>
      </c>
      <c r="P37" s="1245"/>
      <c r="Q37" s="1245"/>
      <c r="R37" s="1245">
        <v>10</v>
      </c>
      <c r="S37" s="1245"/>
      <c r="T37" s="1245"/>
      <c r="U37" s="1245">
        <v>11</v>
      </c>
      <c r="V37" s="1245"/>
      <c r="W37" s="1245"/>
      <c r="X37" s="1245">
        <v>12</v>
      </c>
      <c r="Y37" s="1245"/>
      <c r="Z37" s="1245"/>
      <c r="AA37" s="1245">
        <v>1</v>
      </c>
      <c r="AB37" s="1245"/>
      <c r="AC37" s="1245"/>
      <c r="AD37" s="1245">
        <v>2</v>
      </c>
      <c r="AE37" s="1245"/>
      <c r="AF37" s="1245"/>
      <c r="AG37" s="1245">
        <v>3</v>
      </c>
      <c r="AH37" s="1245"/>
      <c r="AI37" s="1245"/>
      <c r="AJ37" s="1187" t="s">
        <v>756</v>
      </c>
      <c r="AK37" s="1187"/>
      <c r="AL37" s="410" t="s">
        <v>757</v>
      </c>
      <c r="AM37" s="410" t="s">
        <v>763</v>
      </c>
      <c r="AN37" s="392"/>
      <c r="AO37" s="392"/>
      <c r="AP37" s="392"/>
      <c r="AQ37" s="392"/>
    </row>
    <row r="38" spans="1:43" ht="18" customHeight="1">
      <c r="A38" s="1249" t="s">
        <v>764</v>
      </c>
      <c r="B38" s="1249"/>
      <c r="C38" s="1249"/>
      <c r="D38" s="388">
        <f>SUM(D39:D43)</f>
        <v>4500</v>
      </c>
      <c r="E38" s="388">
        <f>SUM(E39:E43)</f>
        <v>4215</v>
      </c>
      <c r="F38" s="1250">
        <f>SUM(F39:H43)</f>
        <v>4500</v>
      </c>
      <c r="G38" s="1250"/>
      <c r="H38" s="1250"/>
      <c r="I38" s="1250">
        <f>SUM(I39:K43)</f>
        <v>4725</v>
      </c>
      <c r="J38" s="1250"/>
      <c r="K38" s="1250"/>
      <c r="L38" s="1250">
        <f>SUM(L39:N43)</f>
        <v>4725</v>
      </c>
      <c r="M38" s="1250"/>
      <c r="N38" s="1250"/>
      <c r="O38" s="1250">
        <f>SUM(O39:Q43)</f>
        <v>4275</v>
      </c>
      <c r="P38" s="1250"/>
      <c r="Q38" s="1250"/>
      <c r="R38" s="1250">
        <f>SUM(R39:T43)</f>
        <v>4500</v>
      </c>
      <c r="S38" s="1250"/>
      <c r="T38" s="1250"/>
      <c r="U38" s="1250">
        <f>SUM(U39:W43)</f>
        <v>4500</v>
      </c>
      <c r="V38" s="1250"/>
      <c r="W38" s="1250"/>
      <c r="X38" s="1250">
        <f>SUM(X39:Z43)</f>
        <v>4275</v>
      </c>
      <c r="Y38" s="1250"/>
      <c r="Z38" s="1250"/>
      <c r="AA38" s="1250">
        <f>SUM(AA39:AC43)</f>
        <v>4275</v>
      </c>
      <c r="AB38" s="1250"/>
      <c r="AC38" s="1250"/>
      <c r="AD38" s="1250">
        <f>SUM(AD39:AF43)</f>
        <v>4275</v>
      </c>
      <c r="AE38" s="1250"/>
      <c r="AF38" s="1250"/>
      <c r="AG38" s="1250">
        <f>SUM(AG39:AI43)</f>
        <v>2500</v>
      </c>
      <c r="AH38" s="1250"/>
      <c r="AI38" s="1250"/>
      <c r="AJ38" s="1234">
        <f t="shared" ref="AJ38:AJ43" si="3">SUM(D38:AI38)</f>
        <v>51265</v>
      </c>
      <c r="AK38" s="1234"/>
      <c r="AL38" s="1247">
        <f>ROUNDUP(((AJ38-AJ44-AJ45)+AJ44*0.5+AJ45*0.75)/AJ46,1)</f>
        <v>208.6</v>
      </c>
      <c r="AM38" s="1247">
        <f>ROUND((2*AJ39+3*AJ40+4*AJ41+5*AJ42+6*AJ43)/AJ38,1)</f>
        <v>4.3</v>
      </c>
      <c r="AN38" s="392"/>
      <c r="AO38" s="392"/>
      <c r="AP38" s="392"/>
      <c r="AQ38" s="392"/>
    </row>
    <row r="39" spans="1:43" ht="18" customHeight="1">
      <c r="A39" s="1204" t="s">
        <v>765</v>
      </c>
      <c r="B39" s="1205"/>
      <c r="C39" s="1206"/>
      <c r="D39" s="383">
        <v>100</v>
      </c>
      <c r="E39" s="383">
        <v>95</v>
      </c>
      <c r="F39" s="1246">
        <v>100</v>
      </c>
      <c r="G39" s="1246"/>
      <c r="H39" s="1246"/>
      <c r="I39" s="1246">
        <v>105</v>
      </c>
      <c r="J39" s="1246"/>
      <c r="K39" s="1246"/>
      <c r="L39" s="1246">
        <v>105</v>
      </c>
      <c r="M39" s="1246"/>
      <c r="N39" s="1246"/>
      <c r="O39" s="1246">
        <v>95</v>
      </c>
      <c r="P39" s="1246"/>
      <c r="Q39" s="1246"/>
      <c r="R39" s="1246">
        <v>100</v>
      </c>
      <c r="S39" s="1246"/>
      <c r="T39" s="1246"/>
      <c r="U39" s="1246">
        <v>100</v>
      </c>
      <c r="V39" s="1246"/>
      <c r="W39" s="1246"/>
      <c r="X39" s="1246">
        <v>95</v>
      </c>
      <c r="Y39" s="1246"/>
      <c r="Z39" s="1246"/>
      <c r="AA39" s="1246">
        <v>95</v>
      </c>
      <c r="AB39" s="1246"/>
      <c r="AC39" s="1246"/>
      <c r="AD39" s="1246">
        <v>95</v>
      </c>
      <c r="AE39" s="1246"/>
      <c r="AF39" s="1246"/>
      <c r="AG39" s="1246">
        <v>100</v>
      </c>
      <c r="AH39" s="1246"/>
      <c r="AI39" s="1246"/>
      <c r="AJ39" s="1234">
        <f t="shared" si="3"/>
        <v>1185</v>
      </c>
      <c r="AK39" s="1234"/>
      <c r="AL39" s="1254"/>
      <c r="AM39" s="1254"/>
      <c r="AN39" s="392"/>
      <c r="AO39" s="392"/>
      <c r="AP39" s="392"/>
      <c r="AQ39" s="392"/>
    </row>
    <row r="40" spans="1:43" ht="18" customHeight="1">
      <c r="A40" s="1204" t="s">
        <v>766</v>
      </c>
      <c r="B40" s="1205"/>
      <c r="C40" s="1206"/>
      <c r="D40" s="383">
        <v>100</v>
      </c>
      <c r="E40" s="383">
        <v>95</v>
      </c>
      <c r="F40" s="1246">
        <v>100</v>
      </c>
      <c r="G40" s="1246"/>
      <c r="H40" s="1246"/>
      <c r="I40" s="1246">
        <v>105</v>
      </c>
      <c r="J40" s="1246"/>
      <c r="K40" s="1246"/>
      <c r="L40" s="1246">
        <v>105</v>
      </c>
      <c r="M40" s="1246"/>
      <c r="N40" s="1246"/>
      <c r="O40" s="1246">
        <v>95</v>
      </c>
      <c r="P40" s="1246"/>
      <c r="Q40" s="1246"/>
      <c r="R40" s="1246">
        <v>100</v>
      </c>
      <c r="S40" s="1246"/>
      <c r="T40" s="1246"/>
      <c r="U40" s="1246">
        <v>100</v>
      </c>
      <c r="V40" s="1246"/>
      <c r="W40" s="1246"/>
      <c r="X40" s="1246">
        <v>95</v>
      </c>
      <c r="Y40" s="1246"/>
      <c r="Z40" s="1246"/>
      <c r="AA40" s="1246">
        <v>95</v>
      </c>
      <c r="AB40" s="1246"/>
      <c r="AC40" s="1246"/>
      <c r="AD40" s="1246">
        <v>95</v>
      </c>
      <c r="AE40" s="1246"/>
      <c r="AF40" s="1246"/>
      <c r="AG40" s="1246">
        <v>100</v>
      </c>
      <c r="AH40" s="1246"/>
      <c r="AI40" s="1246"/>
      <c r="AJ40" s="1234">
        <f t="shared" si="3"/>
        <v>1185</v>
      </c>
      <c r="AK40" s="1234"/>
      <c r="AL40" s="1254"/>
      <c r="AM40" s="1254"/>
      <c r="AN40" s="392"/>
      <c r="AO40" s="392"/>
      <c r="AP40" s="392"/>
      <c r="AQ40" s="392"/>
    </row>
    <row r="41" spans="1:43" ht="18" customHeight="1">
      <c r="A41" s="1204" t="s">
        <v>767</v>
      </c>
      <c r="B41" s="1205"/>
      <c r="C41" s="1206"/>
      <c r="D41" s="383">
        <v>2800</v>
      </c>
      <c r="E41" s="383">
        <v>2620</v>
      </c>
      <c r="F41" s="1246">
        <v>2800</v>
      </c>
      <c r="G41" s="1246"/>
      <c r="H41" s="1246"/>
      <c r="I41" s="1246">
        <v>2940</v>
      </c>
      <c r="J41" s="1246"/>
      <c r="K41" s="1246"/>
      <c r="L41" s="1246">
        <v>2940</v>
      </c>
      <c r="M41" s="1246"/>
      <c r="N41" s="1246"/>
      <c r="O41" s="1246">
        <v>2660</v>
      </c>
      <c r="P41" s="1246"/>
      <c r="Q41" s="1246"/>
      <c r="R41" s="1246">
        <v>2800</v>
      </c>
      <c r="S41" s="1246"/>
      <c r="T41" s="1246"/>
      <c r="U41" s="1246">
        <v>2800</v>
      </c>
      <c r="V41" s="1246"/>
      <c r="W41" s="1246"/>
      <c r="X41" s="1246">
        <v>2660</v>
      </c>
      <c r="Y41" s="1246"/>
      <c r="Z41" s="1246"/>
      <c r="AA41" s="1246">
        <v>2660</v>
      </c>
      <c r="AB41" s="1246"/>
      <c r="AC41" s="1246"/>
      <c r="AD41" s="1246">
        <v>2660</v>
      </c>
      <c r="AE41" s="1246"/>
      <c r="AF41" s="1246"/>
      <c r="AG41" s="1246">
        <v>800</v>
      </c>
      <c r="AH41" s="1246"/>
      <c r="AI41" s="1246"/>
      <c r="AJ41" s="1234">
        <f t="shared" si="3"/>
        <v>31140</v>
      </c>
      <c r="AK41" s="1234"/>
      <c r="AL41" s="1254"/>
      <c r="AM41" s="1254"/>
      <c r="AN41" s="392"/>
      <c r="AO41" s="392"/>
      <c r="AP41" s="392"/>
      <c r="AQ41" s="392"/>
    </row>
    <row r="42" spans="1:43" ht="18" customHeight="1">
      <c r="A42" s="1204" t="s">
        <v>768</v>
      </c>
      <c r="B42" s="1205"/>
      <c r="C42" s="1206"/>
      <c r="D42" s="383">
        <v>1400</v>
      </c>
      <c r="E42" s="383">
        <v>1310</v>
      </c>
      <c r="F42" s="1246">
        <v>1400</v>
      </c>
      <c r="G42" s="1246"/>
      <c r="H42" s="1246"/>
      <c r="I42" s="1246">
        <v>1470</v>
      </c>
      <c r="J42" s="1246"/>
      <c r="K42" s="1246"/>
      <c r="L42" s="1246">
        <v>1470</v>
      </c>
      <c r="M42" s="1246"/>
      <c r="N42" s="1246"/>
      <c r="O42" s="1246">
        <v>1330</v>
      </c>
      <c r="P42" s="1246"/>
      <c r="Q42" s="1246"/>
      <c r="R42" s="1246">
        <v>1400</v>
      </c>
      <c r="S42" s="1246"/>
      <c r="T42" s="1246"/>
      <c r="U42" s="1246">
        <v>1400</v>
      </c>
      <c r="V42" s="1246"/>
      <c r="W42" s="1246"/>
      <c r="X42" s="1246">
        <v>1330</v>
      </c>
      <c r="Y42" s="1246"/>
      <c r="Z42" s="1246"/>
      <c r="AA42" s="1246">
        <v>1330</v>
      </c>
      <c r="AB42" s="1246"/>
      <c r="AC42" s="1246"/>
      <c r="AD42" s="1246">
        <v>1330</v>
      </c>
      <c r="AE42" s="1246"/>
      <c r="AF42" s="1246"/>
      <c r="AG42" s="1246">
        <v>1400</v>
      </c>
      <c r="AH42" s="1246"/>
      <c r="AI42" s="1246"/>
      <c r="AJ42" s="1234">
        <f t="shared" si="3"/>
        <v>16570</v>
      </c>
      <c r="AK42" s="1234"/>
      <c r="AL42" s="1254"/>
      <c r="AM42" s="1254"/>
      <c r="AN42" s="392"/>
      <c r="AO42" s="392"/>
      <c r="AP42" s="392"/>
      <c r="AQ42" s="392"/>
    </row>
    <row r="43" spans="1:43" ht="18" customHeight="1">
      <c r="A43" s="1204" t="s">
        <v>769</v>
      </c>
      <c r="B43" s="1205"/>
      <c r="C43" s="1206"/>
      <c r="D43" s="383">
        <v>100</v>
      </c>
      <c r="E43" s="383">
        <v>95</v>
      </c>
      <c r="F43" s="1246">
        <v>100</v>
      </c>
      <c r="G43" s="1246"/>
      <c r="H43" s="1246"/>
      <c r="I43" s="1246">
        <v>105</v>
      </c>
      <c r="J43" s="1246"/>
      <c r="K43" s="1246"/>
      <c r="L43" s="1246">
        <v>105</v>
      </c>
      <c r="M43" s="1246"/>
      <c r="N43" s="1246"/>
      <c r="O43" s="1246">
        <v>95</v>
      </c>
      <c r="P43" s="1246"/>
      <c r="Q43" s="1246"/>
      <c r="R43" s="1246">
        <v>100</v>
      </c>
      <c r="S43" s="1246"/>
      <c r="T43" s="1246"/>
      <c r="U43" s="1246">
        <v>100</v>
      </c>
      <c r="V43" s="1246"/>
      <c r="W43" s="1246"/>
      <c r="X43" s="1246">
        <v>95</v>
      </c>
      <c r="Y43" s="1246"/>
      <c r="Z43" s="1246"/>
      <c r="AA43" s="1246">
        <v>95</v>
      </c>
      <c r="AB43" s="1246"/>
      <c r="AC43" s="1246"/>
      <c r="AD43" s="1246">
        <v>95</v>
      </c>
      <c r="AE43" s="1246"/>
      <c r="AF43" s="1246"/>
      <c r="AG43" s="1246">
        <v>100</v>
      </c>
      <c r="AH43" s="1246"/>
      <c r="AI43" s="1246"/>
      <c r="AJ43" s="1234">
        <f t="shared" si="3"/>
        <v>1185</v>
      </c>
      <c r="AK43" s="1234"/>
      <c r="AL43" s="1254"/>
      <c r="AM43" s="1254"/>
      <c r="AN43" s="392"/>
      <c r="AO43" s="392"/>
      <c r="AP43" s="392"/>
      <c r="AQ43" s="392"/>
    </row>
    <row r="44" spans="1:43" ht="18" customHeight="1">
      <c r="A44" s="424"/>
      <c r="B44" s="425" t="s">
        <v>770</v>
      </c>
      <c r="C44" s="426"/>
      <c r="D44" s="383">
        <v>100</v>
      </c>
      <c r="E44" s="383">
        <v>95</v>
      </c>
      <c r="F44" s="1246">
        <v>100</v>
      </c>
      <c r="G44" s="1246"/>
      <c r="H44" s="1246"/>
      <c r="I44" s="1246">
        <v>105</v>
      </c>
      <c r="J44" s="1246"/>
      <c r="K44" s="1246"/>
      <c r="L44" s="1246">
        <v>105</v>
      </c>
      <c r="M44" s="1246"/>
      <c r="N44" s="1246"/>
      <c r="O44" s="1246">
        <v>95</v>
      </c>
      <c r="P44" s="1246"/>
      <c r="Q44" s="1246"/>
      <c r="R44" s="1246">
        <v>100</v>
      </c>
      <c r="S44" s="1246"/>
      <c r="T44" s="1246"/>
      <c r="U44" s="1246">
        <v>100</v>
      </c>
      <c r="V44" s="1246"/>
      <c r="W44" s="1246"/>
      <c r="X44" s="1246">
        <v>95</v>
      </c>
      <c r="Y44" s="1246"/>
      <c r="Z44" s="1246"/>
      <c r="AA44" s="1246">
        <v>95</v>
      </c>
      <c r="AB44" s="1246"/>
      <c r="AC44" s="1246"/>
      <c r="AD44" s="1246">
        <v>95</v>
      </c>
      <c r="AE44" s="1246"/>
      <c r="AF44" s="1246"/>
      <c r="AG44" s="1246">
        <v>2000</v>
      </c>
      <c r="AH44" s="1246"/>
      <c r="AI44" s="1246"/>
      <c r="AJ44" s="1234">
        <f t="shared" ref="AJ44:AJ45" si="4">SUM(D44:AI44)</f>
        <v>3085</v>
      </c>
      <c r="AK44" s="1234"/>
      <c r="AL44" s="1254"/>
      <c r="AM44" s="1254"/>
      <c r="AN44" s="392"/>
      <c r="AO44" s="392"/>
      <c r="AP44" s="392"/>
      <c r="AQ44" s="392"/>
    </row>
    <row r="45" spans="1:43" ht="18" customHeight="1">
      <c r="A45" s="424"/>
      <c r="B45" s="1255" t="s">
        <v>771</v>
      </c>
      <c r="C45" s="1256"/>
      <c r="D45" s="383">
        <v>100</v>
      </c>
      <c r="E45" s="383">
        <v>95</v>
      </c>
      <c r="F45" s="1246">
        <v>100</v>
      </c>
      <c r="G45" s="1246"/>
      <c r="H45" s="1246"/>
      <c r="I45" s="1246">
        <v>105</v>
      </c>
      <c r="J45" s="1246"/>
      <c r="K45" s="1246"/>
      <c r="L45" s="1246">
        <v>105</v>
      </c>
      <c r="M45" s="1246"/>
      <c r="N45" s="1246"/>
      <c r="O45" s="1246">
        <v>95</v>
      </c>
      <c r="P45" s="1246"/>
      <c r="Q45" s="1246"/>
      <c r="R45" s="1246">
        <v>100</v>
      </c>
      <c r="S45" s="1246"/>
      <c r="T45" s="1246"/>
      <c r="U45" s="1246">
        <v>100</v>
      </c>
      <c r="V45" s="1246"/>
      <c r="W45" s="1246"/>
      <c r="X45" s="1246">
        <v>95</v>
      </c>
      <c r="Y45" s="1246"/>
      <c r="Z45" s="1246"/>
      <c r="AA45" s="1246">
        <v>95</v>
      </c>
      <c r="AB45" s="1246"/>
      <c r="AC45" s="1246"/>
      <c r="AD45" s="1246">
        <v>95</v>
      </c>
      <c r="AE45" s="1246"/>
      <c r="AF45" s="1246"/>
      <c r="AG45" s="1246">
        <v>100</v>
      </c>
      <c r="AH45" s="1246"/>
      <c r="AI45" s="1246"/>
      <c r="AJ45" s="1234">
        <f t="shared" si="4"/>
        <v>1185</v>
      </c>
      <c r="AK45" s="1234"/>
      <c r="AL45" s="1254"/>
      <c r="AM45" s="1254"/>
      <c r="AN45" s="392"/>
      <c r="AO45" s="392"/>
      <c r="AP45" s="392"/>
      <c r="AQ45" s="392"/>
    </row>
    <row r="46" spans="1:43" ht="18" customHeight="1">
      <c r="A46" s="1249" t="s">
        <v>759</v>
      </c>
      <c r="B46" s="1249"/>
      <c r="C46" s="1249"/>
      <c r="D46" s="383">
        <v>20</v>
      </c>
      <c r="E46" s="383">
        <v>19</v>
      </c>
      <c r="F46" s="1246">
        <v>20</v>
      </c>
      <c r="G46" s="1246"/>
      <c r="H46" s="1246"/>
      <c r="I46" s="1246">
        <v>21</v>
      </c>
      <c r="J46" s="1246"/>
      <c r="K46" s="1246"/>
      <c r="L46" s="1246">
        <v>21</v>
      </c>
      <c r="M46" s="1246"/>
      <c r="N46" s="1246"/>
      <c r="O46" s="1246">
        <v>19</v>
      </c>
      <c r="P46" s="1246"/>
      <c r="Q46" s="1246"/>
      <c r="R46" s="1246">
        <v>20</v>
      </c>
      <c r="S46" s="1246"/>
      <c r="T46" s="1246"/>
      <c r="U46" s="1246">
        <v>20</v>
      </c>
      <c r="V46" s="1246"/>
      <c r="W46" s="1246"/>
      <c r="X46" s="1246">
        <v>19</v>
      </c>
      <c r="Y46" s="1246"/>
      <c r="Z46" s="1246"/>
      <c r="AA46" s="1246">
        <v>19</v>
      </c>
      <c r="AB46" s="1246"/>
      <c r="AC46" s="1246"/>
      <c r="AD46" s="1246">
        <v>19</v>
      </c>
      <c r="AE46" s="1246"/>
      <c r="AF46" s="1246"/>
      <c r="AG46" s="1246">
        <v>20</v>
      </c>
      <c r="AH46" s="1246"/>
      <c r="AI46" s="1246"/>
      <c r="AJ46" s="1234">
        <f>+SUM(D46:AI46)</f>
        <v>237</v>
      </c>
      <c r="AK46" s="1234"/>
      <c r="AL46" s="1248"/>
      <c r="AM46" s="1248"/>
      <c r="AN46" s="392"/>
      <c r="AO46" s="392"/>
      <c r="AP46" s="392"/>
      <c r="AQ46" s="392"/>
    </row>
    <row r="47" spans="1:43" ht="18" customHeight="1">
      <c r="A47" s="391" t="s">
        <v>772</v>
      </c>
      <c r="B47" s="391"/>
      <c r="C47" s="391"/>
      <c r="D47" s="392"/>
      <c r="E47" s="392"/>
      <c r="F47" s="392"/>
      <c r="G47" s="392"/>
      <c r="H47" s="392"/>
      <c r="I47" s="390"/>
      <c r="J47" s="390"/>
      <c r="K47" s="390"/>
      <c r="L47" s="390"/>
      <c r="M47" s="390"/>
      <c r="N47" s="390"/>
      <c r="O47" s="390"/>
      <c r="P47" s="390"/>
      <c r="Q47" s="390"/>
      <c r="R47" s="390"/>
      <c r="S47" s="390"/>
      <c r="T47" s="390"/>
      <c r="U47" s="390"/>
      <c r="V47" s="390"/>
      <c r="W47" s="390"/>
      <c r="X47" s="390"/>
      <c r="Y47" s="390"/>
      <c r="Z47" s="390"/>
      <c r="AA47" s="390"/>
      <c r="AB47" s="390"/>
      <c r="AC47" s="390"/>
      <c r="AD47" s="390"/>
      <c r="AE47" s="390"/>
      <c r="AF47" s="390"/>
      <c r="AG47" s="390"/>
      <c r="AH47" s="390"/>
      <c r="AI47" s="390"/>
      <c r="AJ47" s="393"/>
      <c r="AK47" s="390"/>
      <c r="AL47" s="375"/>
      <c r="AM47" s="375"/>
      <c r="AN47" s="366"/>
    </row>
    <row r="48" spans="1:43" ht="5.0999999999999996" customHeight="1">
      <c r="A48" s="391"/>
      <c r="B48" s="391"/>
      <c r="C48" s="391"/>
      <c r="D48" s="392"/>
      <c r="E48" s="392"/>
      <c r="F48" s="392"/>
      <c r="G48" s="392"/>
      <c r="H48" s="392"/>
      <c r="I48" s="390"/>
      <c r="J48" s="390"/>
      <c r="K48" s="390"/>
      <c r="L48" s="390"/>
      <c r="M48" s="390"/>
      <c r="N48" s="390"/>
      <c r="O48" s="390"/>
      <c r="P48" s="390"/>
      <c r="Q48" s="390"/>
      <c r="R48" s="390"/>
      <c r="S48" s="390"/>
      <c r="T48" s="390"/>
      <c r="U48" s="390"/>
      <c r="V48" s="390"/>
      <c r="W48" s="390"/>
      <c r="X48" s="390"/>
      <c r="Y48" s="390"/>
      <c r="Z48" s="390"/>
      <c r="AA48" s="390"/>
      <c r="AB48" s="390"/>
      <c r="AC48" s="390"/>
      <c r="AD48" s="390"/>
      <c r="AE48" s="390"/>
      <c r="AF48" s="390"/>
      <c r="AG48" s="390"/>
      <c r="AH48" s="390"/>
      <c r="AI48" s="390"/>
      <c r="AJ48" s="393"/>
      <c r="AK48" s="390"/>
      <c r="AL48" s="375"/>
      <c r="AM48" s="375"/>
      <c r="AN48" s="366"/>
    </row>
    <row r="49" spans="1:40" ht="18" customHeight="1">
      <c r="A49" s="365" t="s">
        <v>681</v>
      </c>
      <c r="B49" s="390"/>
      <c r="D49" s="390"/>
      <c r="E49" s="390"/>
      <c r="F49" s="390"/>
      <c r="G49" s="390"/>
      <c r="H49" s="390"/>
      <c r="I49" s="390"/>
      <c r="J49" s="390"/>
      <c r="K49" s="390"/>
      <c r="L49" s="390"/>
      <c r="M49" s="390"/>
      <c r="N49" s="390"/>
      <c r="O49" s="390"/>
      <c r="P49" s="390"/>
      <c r="Q49" s="390"/>
      <c r="R49" s="390"/>
      <c r="S49" s="390"/>
      <c r="T49" s="390"/>
      <c r="U49" s="390"/>
      <c r="V49" s="390"/>
      <c r="W49" s="375"/>
      <c r="X49" s="390"/>
      <c r="Y49" s="390"/>
      <c r="Z49" s="390"/>
      <c r="AA49" s="390"/>
      <c r="AB49" s="390"/>
      <c r="AC49" s="390"/>
      <c r="AD49" s="390"/>
      <c r="AE49" s="390"/>
      <c r="AF49" s="390"/>
      <c r="AG49" s="390"/>
      <c r="AH49" s="390"/>
      <c r="AI49" s="390"/>
      <c r="AJ49" s="393"/>
      <c r="AK49" s="390"/>
      <c r="AL49" s="375"/>
      <c r="AM49" s="375"/>
      <c r="AN49" s="366"/>
    </row>
    <row r="50" spans="1:40" ht="45" customHeight="1">
      <c r="A50" s="1187" t="s">
        <v>685</v>
      </c>
      <c r="B50" s="1187"/>
      <c r="C50" s="1187" t="s">
        <v>752</v>
      </c>
      <c r="D50" s="1187"/>
      <c r="E50" s="1194" t="s">
        <v>773</v>
      </c>
      <c r="F50" s="1194"/>
      <c r="G50" s="1194"/>
      <c r="H50" s="1194"/>
      <c r="I50" s="392"/>
      <c r="J50" s="392"/>
      <c r="K50" s="392"/>
      <c r="L50" s="392"/>
      <c r="M50" s="392"/>
      <c r="N50" s="392"/>
      <c r="O50" s="392"/>
      <c r="P50" s="392"/>
      <c r="Q50" s="392"/>
      <c r="R50" s="392"/>
      <c r="S50" s="392"/>
      <c r="T50" s="392"/>
      <c r="U50" s="392"/>
      <c r="W50" s="375"/>
      <c r="X50" s="390"/>
      <c r="Y50" s="390"/>
      <c r="Z50" s="390"/>
      <c r="AA50" s="390"/>
      <c r="AB50" s="390"/>
      <c r="AC50" s="390"/>
      <c r="AD50" s="390"/>
      <c r="AE50" s="390"/>
      <c r="AF50" s="390"/>
      <c r="AG50" s="390"/>
      <c r="AH50" s="390"/>
      <c r="AI50" s="390"/>
      <c r="AJ50" s="393"/>
      <c r="AK50" s="390"/>
      <c r="AL50" s="375"/>
      <c r="AM50" s="375"/>
      <c r="AN50" s="366"/>
    </row>
    <row r="51" spans="1:40" ht="18" customHeight="1">
      <c r="A51" s="1194" t="s">
        <v>687</v>
      </c>
      <c r="B51" s="1194"/>
      <c r="C51" s="1250">
        <f>ROUNDDOWN(IF(AL38&lt;=60,1,1+ROUNDUP((AL38-60)/40,0)),1)</f>
        <v>5</v>
      </c>
      <c r="D51" s="1250"/>
      <c r="E51" s="1250">
        <f>ROUNDDOWN(IF(AM38&lt;4,AL38/6,IF(AM38&lt;5,AL38/5,AL38/3)),1)</f>
        <v>41.7</v>
      </c>
      <c r="F51" s="1250"/>
      <c r="G51" s="1250"/>
      <c r="H51" s="1250"/>
      <c r="I51" s="392"/>
      <c r="J51" s="392"/>
      <c r="K51" s="392"/>
      <c r="L51" s="392"/>
      <c r="M51" s="392"/>
      <c r="N51" s="392"/>
      <c r="O51" s="392"/>
      <c r="P51" s="392"/>
      <c r="Q51" s="392"/>
      <c r="R51" s="392"/>
      <c r="S51" s="392"/>
      <c r="T51" s="392"/>
      <c r="U51" s="392"/>
      <c r="W51" s="375"/>
      <c r="X51" s="390"/>
      <c r="Y51" s="390"/>
      <c r="Z51" s="390"/>
      <c r="AA51" s="390"/>
      <c r="AB51" s="390"/>
      <c r="AC51" s="390"/>
      <c r="AD51" s="390"/>
      <c r="AE51" s="390"/>
      <c r="AF51" s="390"/>
      <c r="AG51" s="390"/>
      <c r="AH51" s="390"/>
      <c r="AI51" s="390"/>
      <c r="AJ51" s="393"/>
      <c r="AK51" s="390"/>
      <c r="AL51" s="375"/>
      <c r="AM51" s="375"/>
      <c r="AN51" s="366"/>
    </row>
    <row r="52" spans="1:40" ht="21" customHeight="1">
      <c r="A52" s="365" t="s">
        <v>704</v>
      </c>
      <c r="B52" s="369"/>
      <c r="C52" s="370"/>
      <c r="D52" s="370"/>
      <c r="E52" s="370"/>
      <c r="F52" s="370"/>
      <c r="G52" s="366"/>
      <c r="H52" s="366"/>
      <c r="I52" s="366"/>
      <c r="J52" s="366"/>
      <c r="K52" s="366"/>
      <c r="L52" s="366"/>
      <c r="M52" s="366"/>
      <c r="N52" s="366"/>
      <c r="O52" s="366"/>
      <c r="P52" s="366"/>
      <c r="Q52" s="366"/>
      <c r="R52" s="366"/>
      <c r="S52" s="366"/>
      <c r="T52" s="366"/>
      <c r="U52" s="366"/>
      <c r="V52" s="366"/>
      <c r="W52" s="366"/>
      <c r="X52" s="366"/>
      <c r="Y52" s="366"/>
      <c r="Z52" s="366"/>
      <c r="AA52" s="366"/>
      <c r="AB52" s="366"/>
      <c r="AC52" s="366"/>
      <c r="AD52" s="366"/>
      <c r="AE52" s="366"/>
      <c r="AF52" s="366"/>
      <c r="AG52" s="366"/>
      <c r="AH52" s="366"/>
      <c r="AI52" s="366"/>
      <c r="AJ52" s="366"/>
      <c r="AK52" s="366"/>
      <c r="AL52" s="370"/>
      <c r="AM52" s="370"/>
      <c r="AN52" s="366"/>
    </row>
    <row r="53" spans="1:40" ht="24.9" customHeight="1">
      <c r="A53" s="366"/>
      <c r="B53" s="375"/>
      <c r="C53" s="1224" t="str">
        <f>IF(VLOOKUP($AK$1,[4]選択肢!$A$1:$J$32,C58,FALSE)=0,"-",VLOOKUP($AK$1,[4]選択肢!$A$1:$J$32,C58,FALSE))</f>
        <v>管理者</v>
      </c>
      <c r="D53" s="1225"/>
      <c r="E53" s="1226" t="str">
        <f>IF(VLOOKUP($AK$1,[4]選択肢!$A$1:$J$32,E58,FALSE)=0,"-",VLOOKUP($AK$1,[4]選択肢!$A$1:$J$32,E58,FALSE))</f>
        <v>サービス管理責任者</v>
      </c>
      <c r="F53" s="1226"/>
      <c r="G53" s="1226"/>
      <c r="H53" s="1226"/>
      <c r="I53" s="1224" t="str">
        <f>IF(VLOOKUP($AK$1,[4]選択肢!$A$1:$J$32,I58,FALSE)=0,"-",VLOOKUP($AK$1,[4]選択肢!$A$1:$J$32,I58,FALSE))</f>
        <v>医師</v>
      </c>
      <c r="J53" s="1225"/>
      <c r="K53" s="1225"/>
      <c r="L53" s="1225"/>
      <c r="M53" s="1225"/>
      <c r="N53" s="1227"/>
      <c r="O53" s="1224" t="str">
        <f>IF(VLOOKUP($AK$1,[4]選択肢!$A$1:$J$32,O58,FALSE)=0,"-",VLOOKUP($AK$1,[4]選択肢!$A$1:$J$32,O58,FALSE))</f>
        <v>看護職員</v>
      </c>
      <c r="P53" s="1225"/>
      <c r="Q53" s="1225"/>
      <c r="R53" s="1225"/>
      <c r="S53" s="1225"/>
      <c r="T53" s="1227"/>
      <c r="U53" s="1224" t="str">
        <f>IF(VLOOKUP($AK$1,[4]選択肢!$A$1:$J$32,U58,FALSE)=0,"-",VLOOKUP($AK$1,[4]選択肢!$A$1:$J$32,U58,FALSE))</f>
        <v>理学療法士</v>
      </c>
      <c r="V53" s="1225"/>
      <c r="W53" s="1225"/>
      <c r="X53" s="1225"/>
      <c r="Y53" s="1225"/>
      <c r="Z53" s="1227"/>
      <c r="AA53" s="1224" t="str">
        <f>IF(VLOOKUP($AK$1,[4]選択肢!$A$1:$J$32,AA58,FALSE)=0,"-",VLOOKUP($AK$1,[4]選択肢!$A$1:$J$32,AA58,FALSE))</f>
        <v>作業療法士</v>
      </c>
      <c r="AB53" s="1225"/>
      <c r="AC53" s="1225"/>
      <c r="AD53" s="1225"/>
      <c r="AE53" s="1225"/>
      <c r="AF53" s="1227"/>
      <c r="AG53" s="1226" t="str">
        <f>IF(VLOOKUP($AK$1,[4]選択肢!$A$1:$J$32,AG58,FALSE)=0,"-",VLOOKUP($AK$1,[4]選択肢!$A$1:$J$32,AG58,FALSE))</f>
        <v>言語聴覚士</v>
      </c>
      <c r="AH53" s="1226"/>
      <c r="AI53" s="1226"/>
      <c r="AJ53" s="1226"/>
      <c r="AK53" s="1226"/>
      <c r="AL53" s="1226" t="str">
        <f>IF(VLOOKUP($AK$1,[4]選択肢!$A$1:$J$32,AL58,FALSE)=0,"-",VLOOKUP($AK$1,[4]選択肢!$A$1:$J$32,AL58,FALSE))</f>
        <v>生活支援員</v>
      </c>
      <c r="AM53" s="1226"/>
      <c r="AN53" s="366"/>
    </row>
    <row r="54" spans="1:40" ht="18" customHeight="1">
      <c r="A54" s="366"/>
      <c r="B54" s="375"/>
      <c r="C54" s="407" t="s">
        <v>705</v>
      </c>
      <c r="D54" s="407" t="s">
        <v>706</v>
      </c>
      <c r="E54" s="408" t="s">
        <v>705</v>
      </c>
      <c r="F54" s="1233" t="s">
        <v>706</v>
      </c>
      <c r="G54" s="1233"/>
      <c r="H54" s="1233"/>
      <c r="I54" s="1229" t="s">
        <v>705</v>
      </c>
      <c r="J54" s="1230"/>
      <c r="K54" s="1231"/>
      <c r="L54" s="1229" t="s">
        <v>706</v>
      </c>
      <c r="M54" s="1230"/>
      <c r="N54" s="1231"/>
      <c r="O54" s="1229" t="s">
        <v>705</v>
      </c>
      <c r="P54" s="1230"/>
      <c r="Q54" s="1231"/>
      <c r="R54" s="1229" t="s">
        <v>706</v>
      </c>
      <c r="S54" s="1230"/>
      <c r="T54" s="1231"/>
      <c r="U54" s="1229" t="s">
        <v>705</v>
      </c>
      <c r="V54" s="1230"/>
      <c r="W54" s="1231"/>
      <c r="X54" s="1229" t="s">
        <v>706</v>
      </c>
      <c r="Y54" s="1230"/>
      <c r="Z54" s="1231"/>
      <c r="AA54" s="1229" t="s">
        <v>705</v>
      </c>
      <c r="AB54" s="1230"/>
      <c r="AC54" s="1231"/>
      <c r="AD54" s="1229" t="s">
        <v>706</v>
      </c>
      <c r="AE54" s="1230"/>
      <c r="AF54" s="1231"/>
      <c r="AG54" s="1229" t="s">
        <v>705</v>
      </c>
      <c r="AH54" s="1230"/>
      <c r="AI54" s="1231"/>
      <c r="AJ54" s="1229" t="s">
        <v>706</v>
      </c>
      <c r="AK54" s="1231"/>
      <c r="AL54" s="408" t="s">
        <v>761</v>
      </c>
      <c r="AM54" s="408" t="s">
        <v>762</v>
      </c>
      <c r="AN54" s="366"/>
    </row>
    <row r="55" spans="1:40" ht="18" customHeight="1">
      <c r="A55" s="366"/>
      <c r="B55" s="400" t="s">
        <v>707</v>
      </c>
      <c r="C55" s="408">
        <f>COUNTIFS($B$11:$B$30,C$53,$C$11:$C$30,"A",$E$11:$E$30,"*")</f>
        <v>1</v>
      </c>
      <c r="D55" s="408">
        <f>COUNTIFS($B$11:$B$30,C$53,$C$11:$C$30,"B",$E$11:$E$30,"*")</f>
        <v>0</v>
      </c>
      <c r="E55" s="408">
        <f>COUNTIFS($B$11:$B$30,E$53,$C$11:$C$30,"A",$E$11:$E$30,"*")</f>
        <v>0</v>
      </c>
      <c r="F55" s="1229">
        <f>COUNTIFS($B$11:$B$30,E$53,$C$11:$C$30,"B",$E$11:$E$30,"*")</f>
        <v>0</v>
      </c>
      <c r="G55" s="1230"/>
      <c r="H55" s="1231"/>
      <c r="I55" s="1229">
        <f>COUNTIFS($B$11:$B$30,I$53,$C$11:$C$30,"A",$E$11:$E$30,"*")</f>
        <v>0</v>
      </c>
      <c r="J55" s="1230"/>
      <c r="K55" s="1231"/>
      <c r="L55" s="1229">
        <f>COUNTIFS($B$11:$B$30,I$53,$C$11:$C$30,"B",$E$11:$E$30,"*")</f>
        <v>0</v>
      </c>
      <c r="M55" s="1230"/>
      <c r="N55" s="1231"/>
      <c r="O55" s="1229">
        <f>COUNTIFS($B$11:$B$30,O$53,$C$11:$C$30,"A",$E$11:$E$30,"*")</f>
        <v>0</v>
      </c>
      <c r="P55" s="1230"/>
      <c r="Q55" s="1231"/>
      <c r="R55" s="1229">
        <f>COUNTIFS($B$11:$B$30,O$53,$C$11:$C$30,"B",$E$11:$E$30,"*")</f>
        <v>0</v>
      </c>
      <c r="S55" s="1230"/>
      <c r="T55" s="1231"/>
      <c r="U55" s="1229">
        <f>COUNTIFS($B$11:$B$30,U$53,$C$11:$C$30,"A",$E$11:$E$30,"*")</f>
        <v>0</v>
      </c>
      <c r="V55" s="1230"/>
      <c r="W55" s="1231"/>
      <c r="X55" s="1229">
        <f>COUNTIFS($B$11:$B$30,U$53,$C$11:$C$30,"B",$E$11:$E$30,"*")</f>
        <v>0</v>
      </c>
      <c r="Y55" s="1230"/>
      <c r="Z55" s="1231"/>
      <c r="AA55" s="1229">
        <f>COUNTIFS($B$11:$B$30,AA$53,$C$11:$C$30,"A",$E$11:$E$30,"*")</f>
        <v>0</v>
      </c>
      <c r="AB55" s="1230"/>
      <c r="AC55" s="1231"/>
      <c r="AD55" s="1229">
        <f>COUNTIFS($B$11:$B$30,AA$53,$C$11:$C$30,"B",$E$11:$E$30,"*")</f>
        <v>0</v>
      </c>
      <c r="AE55" s="1230"/>
      <c r="AF55" s="1231"/>
      <c r="AG55" s="1229">
        <f>COUNTIFS($B$11:$B$30,AG$53,$C$11:$C$30,"A",$E$11:$E$30,"*")</f>
        <v>0</v>
      </c>
      <c r="AH55" s="1230"/>
      <c r="AI55" s="1231"/>
      <c r="AJ55" s="1229">
        <f>COUNTIFS($B$11:$B$30,AG$53,$C$11:$C$30,"B",$E$11:$E$30,"*")</f>
        <v>0</v>
      </c>
      <c r="AK55" s="1231"/>
      <c r="AL55" s="408">
        <f>COUNTIFS($B$11:$B$30,AL$53,$C$11:$C$30,"A",$E$11:$E$30,"*")</f>
        <v>0</v>
      </c>
      <c r="AM55" s="408">
        <f>COUNTIFS($B$11:$B$30,AL$53,$C$11:$C$30,"B",$E$11:$E$30,"*")</f>
        <v>0</v>
      </c>
      <c r="AN55" s="366"/>
    </row>
    <row r="56" spans="1:40" ht="18" customHeight="1">
      <c r="A56" s="366"/>
      <c r="B56" s="410" t="s">
        <v>708</v>
      </c>
      <c r="C56" s="408">
        <f>COUNTIFS($B$11:$B$30,C$53,$C$11:$C$30,"C",$E$11:$E$30,"*")</f>
        <v>0</v>
      </c>
      <c r="D56" s="408">
        <f>COUNTIFS($B$11:$B$30,C$53,$C$11:$C$30,"D",$E$11:$E$30,"*")</f>
        <v>0</v>
      </c>
      <c r="E56" s="408">
        <f>COUNTIFS($B$11:$B$30,E$53,$C$11:$C$30,"C",$E$11:$E$30,"*")</f>
        <v>0</v>
      </c>
      <c r="F56" s="1229">
        <f>COUNTIFS($B$11:$B$30,E$53,$C$11:$C$30,"D",$E$11:$E$30,"*")</f>
        <v>1</v>
      </c>
      <c r="G56" s="1230"/>
      <c r="H56" s="1231"/>
      <c r="I56" s="1229">
        <f>COUNTIFS($B$11:$B$30,I$53,$C$11:$C$30,"C",$E$11:$E$30,"*")</f>
        <v>1</v>
      </c>
      <c r="J56" s="1230"/>
      <c r="K56" s="1231"/>
      <c r="L56" s="1229">
        <f>COUNTIFS($B$11:$B$30,I$53,$C$11:$C$30,"D",$E$11:$E$30,"*")</f>
        <v>0</v>
      </c>
      <c r="M56" s="1230"/>
      <c r="N56" s="1231"/>
      <c r="O56" s="1229">
        <f>COUNTIFS($B$11:$B$30,O$53,$C$11:$C$30,"C",$E$11:$E$30,"*")</f>
        <v>0</v>
      </c>
      <c r="P56" s="1230"/>
      <c r="Q56" s="1231"/>
      <c r="R56" s="1229">
        <f>COUNTIFS($B$11:$B$30,O$53,$C$11:$C$30,"D",$E$11:$E$30,"*")</f>
        <v>1</v>
      </c>
      <c r="S56" s="1230"/>
      <c r="T56" s="1231"/>
      <c r="U56" s="1229">
        <f>COUNTIFS($B$11:$B$30,U$53,$C$11:$C$30,"C",$E$11:$E$30,"*")</f>
        <v>0</v>
      </c>
      <c r="V56" s="1230"/>
      <c r="W56" s="1231"/>
      <c r="X56" s="1229">
        <f>COUNTIFS($B$11:$B$30,U$53,$C$11:$C$30,"D",$E$11:$E$30,"*")</f>
        <v>0</v>
      </c>
      <c r="Y56" s="1230"/>
      <c r="Z56" s="1231"/>
      <c r="AA56" s="1229">
        <f>COUNTIFS($B$11:$B$30,AA$53,$C$11:$C$30,"C",$E$11:$E$30,"*")</f>
        <v>0</v>
      </c>
      <c r="AB56" s="1230"/>
      <c r="AC56" s="1231"/>
      <c r="AD56" s="1229">
        <f>COUNTIFS($B$11:$B$30,AA$53,$C$11:$C$30,"D",$E$11:$E$30,"*")</f>
        <v>0</v>
      </c>
      <c r="AE56" s="1230"/>
      <c r="AF56" s="1231"/>
      <c r="AG56" s="1229">
        <f>COUNTIFS($B$11:$B$30,AG$53,$C$11:$C$30,"C",$E$11:$E$30,"*")</f>
        <v>0</v>
      </c>
      <c r="AH56" s="1230"/>
      <c r="AI56" s="1231"/>
      <c r="AJ56" s="1229">
        <f>COUNTIFS($B$11:$B$30,AG$53,$C$11:$C$30,"D",$E$11:$E$30,"*")</f>
        <v>0</v>
      </c>
      <c r="AK56" s="1231"/>
      <c r="AL56" s="408">
        <f>COUNTIFS($B$11:$B$30,AL$53,$C$11:$C$30,"C",$E$11:$E$30,"*")</f>
        <v>0</v>
      </c>
      <c r="AM56" s="408">
        <f>COUNTIFS($B$11:$B$30,AL$53,$C$11:$C$30,"D",$E$11:$E$30,"*")</f>
        <v>0</v>
      </c>
      <c r="AN56" s="366"/>
    </row>
    <row r="57" spans="1:40" ht="24.9" customHeight="1">
      <c r="A57" s="366"/>
      <c r="B57" s="410" t="s">
        <v>709</v>
      </c>
      <c r="C57" s="1224">
        <f>IF($AK$3="４週",SUMIFS($AK$11:$AK$30,$B$11:$B$30,C53)/4/$AH$5,IF($AK$3="歴月",SUMIFS($AK$11:$AK$30,$B$11:$B$30,C53)/$AL$5,"記載する期間を選択してください"))</f>
        <v>0</v>
      </c>
      <c r="D57" s="1227"/>
      <c r="E57" s="1224">
        <f>IF($AK$3="４週",SUMIFS($AK$11:$AK$30,$B$11:$B$30,E53)/4/$AH$5,IF($AK$3="歴月",SUMIFS($AK$11:$AK$30,$B$11:$B$30,E53)/$AL$5,"記載する期間を選択してください"))</f>
        <v>0</v>
      </c>
      <c r="F57" s="1225"/>
      <c r="G57" s="1225"/>
      <c r="H57" s="1227"/>
      <c r="I57" s="1224">
        <f>IF($AK$3="４週",SUMIFS($AK$11:$AK$30,$B$11:$B$30,I53)/4/$AH$5,IF($AK$3="歴月",SUMIFS($AK$11:$AK$30,$B$11:$B$30,I53)/$AL$5,"記載する期間を選択してください"))</f>
        <v>0</v>
      </c>
      <c r="J57" s="1225"/>
      <c r="K57" s="1225"/>
      <c r="L57" s="1225"/>
      <c r="M57" s="1225"/>
      <c r="N57" s="1227"/>
      <c r="O57" s="1224">
        <f>IF($AK$3="４週",SUMIFS($AK$11:$AK$30,$B$11:$B$30,O53)/4/$AH$5,IF($AK$3="歴月",SUMIFS($AK$11:$AK$30,$B$11:$B$30,O53)/$AL$5,"記載する期間を選択してください"))</f>
        <v>0</v>
      </c>
      <c r="P57" s="1225"/>
      <c r="Q57" s="1225"/>
      <c r="R57" s="1225"/>
      <c r="S57" s="1225"/>
      <c r="T57" s="1227"/>
      <c r="U57" s="1224">
        <f>IF($AK$3="４週",SUMIFS($AK$11:$AK$30,$B$11:$B$30,U53)/4/$AH$5,IF($AK$3="歴月",SUMIFS($AK$11:$AK$30,$B$11:$B$30,U53)/$AL$5,"記載する期間を選択してください"))</f>
        <v>0</v>
      </c>
      <c r="V57" s="1225"/>
      <c r="W57" s="1225"/>
      <c r="X57" s="1225"/>
      <c r="Y57" s="1225"/>
      <c r="Z57" s="1227"/>
      <c r="AA57" s="1224">
        <f>IF($AK$3="４週",SUMIFS($AK$11:$AK$30,$B$11:$B$30,AA53)/4/$AH$5,IF($AK$3="歴月",SUMIFS($AK$11:$AK$30,$B$11:$B$30,AA53)/$AL$5,"記載する期間を選択してください"))</f>
        <v>0</v>
      </c>
      <c r="AB57" s="1225"/>
      <c r="AC57" s="1225"/>
      <c r="AD57" s="1225"/>
      <c r="AE57" s="1225"/>
      <c r="AF57" s="1227"/>
      <c r="AG57" s="1224">
        <f>IF($AK$3="４週",SUMIFS($AK$11:$AK$30,$B$11:$B$30,AG53)/4/$AH$5,IF($AK$3="歴月",SUMIFS($AK$11:$AK$30,$B$11:$B$30,AG53)/$AL$5,"記載する期間を選択してください"))</f>
        <v>0</v>
      </c>
      <c r="AH57" s="1225"/>
      <c r="AI57" s="1225"/>
      <c r="AJ57" s="1225"/>
      <c r="AK57" s="1227"/>
      <c r="AL57" s="1224">
        <f>IF($AK$3="４週",SUMIFS($AK$11:$AK$30,$B$11:$B$30,AL53)/4/$AH$5,IF($AK$3="歴月",SUMIFS($AK$11:$AK$30,$B$11:$B$30,AL53)/$AL$5,"記載する期間を選択してください"))</f>
        <v>0</v>
      </c>
      <c r="AM57" s="1227"/>
      <c r="AN57" s="366"/>
    </row>
    <row r="58" spans="1:40" ht="5.0999999999999996" customHeight="1">
      <c r="A58" s="366"/>
      <c r="B58" s="369"/>
      <c r="C58" s="412">
        <v>2</v>
      </c>
      <c r="D58" s="412"/>
      <c r="E58" s="412">
        <v>3</v>
      </c>
      <c r="F58" s="412"/>
      <c r="G58" s="412"/>
      <c r="H58" s="412"/>
      <c r="I58" s="412">
        <v>4</v>
      </c>
      <c r="J58" s="412"/>
      <c r="K58" s="412"/>
      <c r="L58" s="412"/>
      <c r="M58" s="412"/>
      <c r="N58" s="412"/>
      <c r="O58" s="412">
        <v>5</v>
      </c>
      <c r="P58" s="412"/>
      <c r="Q58" s="412"/>
      <c r="R58" s="412"/>
      <c r="S58" s="412"/>
      <c r="T58" s="412"/>
      <c r="U58" s="412">
        <v>6</v>
      </c>
      <c r="V58" s="412"/>
      <c r="W58" s="412"/>
      <c r="X58" s="412"/>
      <c r="Y58" s="412"/>
      <c r="Z58" s="412"/>
      <c r="AA58" s="412">
        <v>7</v>
      </c>
      <c r="AB58" s="412"/>
      <c r="AC58" s="412"/>
      <c r="AD58" s="412"/>
      <c r="AE58" s="412"/>
      <c r="AF58" s="412"/>
      <c r="AG58" s="412">
        <v>8</v>
      </c>
      <c r="AH58" s="412"/>
      <c r="AI58" s="412"/>
      <c r="AJ58" s="412"/>
      <c r="AK58" s="412"/>
      <c r="AL58" s="412">
        <v>9</v>
      </c>
      <c r="AM58" s="413"/>
      <c r="AN58" s="366"/>
    </row>
    <row r="59" spans="1:40" ht="15" customHeight="1">
      <c r="A59" s="390" t="s">
        <v>710</v>
      </c>
      <c r="B59" s="414"/>
      <c r="C59" s="415"/>
      <c r="D59" s="415"/>
      <c r="E59" s="415"/>
      <c r="F59" s="416"/>
      <c r="G59" s="415"/>
      <c r="H59" s="412"/>
      <c r="I59" s="412"/>
      <c r="J59" s="412"/>
      <c r="K59" s="412"/>
      <c r="L59" s="412"/>
      <c r="M59" s="412"/>
      <c r="N59" s="412"/>
      <c r="O59" s="412"/>
      <c r="P59" s="412"/>
      <c r="Q59" s="412"/>
      <c r="R59" s="412">
        <v>6</v>
      </c>
      <c r="S59" s="412"/>
      <c r="T59" s="412"/>
      <c r="U59" s="412"/>
      <c r="V59" s="412"/>
      <c r="W59" s="412"/>
      <c r="X59" s="412">
        <v>7</v>
      </c>
      <c r="Y59" s="412"/>
      <c r="Z59" s="412"/>
      <c r="AA59" s="412"/>
      <c r="AB59" s="412"/>
      <c r="AC59" s="412"/>
      <c r="AD59" s="412">
        <v>8</v>
      </c>
      <c r="AE59" s="412"/>
      <c r="AF59" s="412"/>
      <c r="AG59" s="417"/>
      <c r="AH59" s="417"/>
      <c r="AI59" s="417"/>
      <c r="AJ59" s="417">
        <v>9</v>
      </c>
      <c r="AK59" s="418"/>
      <c r="AL59" s="418"/>
      <c r="AM59" s="366"/>
    </row>
    <row r="60" spans="1:40" s="390" customFormat="1" ht="15" customHeight="1">
      <c r="A60" s="390" t="s">
        <v>711</v>
      </c>
      <c r="B60" s="391"/>
      <c r="C60" s="391"/>
      <c r="D60" s="391"/>
      <c r="E60" s="391"/>
      <c r="F60" s="391"/>
      <c r="G60" s="391"/>
      <c r="H60" s="365"/>
      <c r="I60" s="365"/>
      <c r="J60" s="365"/>
      <c r="K60" s="365"/>
      <c r="L60" s="365"/>
      <c r="M60" s="365"/>
      <c r="N60" s="365"/>
      <c r="O60" s="365"/>
      <c r="P60" s="365"/>
      <c r="Q60" s="365"/>
      <c r="R60" s="365"/>
      <c r="S60" s="365"/>
      <c r="T60" s="365"/>
      <c r="U60" s="365"/>
      <c r="V60" s="365"/>
      <c r="W60" s="365"/>
      <c r="X60" s="365"/>
      <c r="Y60" s="365"/>
      <c r="Z60" s="365"/>
      <c r="AA60" s="365"/>
      <c r="AB60" s="365"/>
      <c r="AC60" s="365"/>
      <c r="AD60" s="365"/>
      <c r="AE60" s="365"/>
      <c r="AF60" s="365"/>
      <c r="AG60" s="365"/>
      <c r="AH60" s="365"/>
      <c r="AI60" s="365"/>
      <c r="AJ60" s="365"/>
      <c r="AK60" s="365"/>
      <c r="AL60" s="365"/>
      <c r="AM60" s="365"/>
    </row>
    <row r="61" spans="1:40" s="390" customFormat="1" ht="15" customHeight="1">
      <c r="A61" s="390" t="s">
        <v>712</v>
      </c>
      <c r="B61" s="391"/>
      <c r="C61" s="391"/>
      <c r="D61" s="391"/>
      <c r="E61" s="391"/>
      <c r="F61" s="391"/>
      <c r="G61" s="391"/>
      <c r="H61" s="365"/>
      <c r="I61" s="365"/>
      <c r="J61" s="365"/>
      <c r="K61" s="365"/>
      <c r="L61" s="365"/>
      <c r="M61" s="365"/>
      <c r="N61" s="365"/>
      <c r="O61" s="365"/>
      <c r="P61" s="365"/>
      <c r="Q61" s="365"/>
      <c r="R61" s="365"/>
      <c r="S61" s="365"/>
      <c r="T61" s="365"/>
      <c r="U61" s="365"/>
      <c r="V61" s="365"/>
      <c r="W61" s="365"/>
      <c r="X61" s="365"/>
      <c r="Y61" s="365"/>
      <c r="Z61" s="365"/>
      <c r="AA61" s="365"/>
      <c r="AB61" s="365"/>
      <c r="AC61" s="365"/>
      <c r="AD61" s="365"/>
      <c r="AE61" s="365"/>
      <c r="AF61" s="365"/>
      <c r="AG61" s="365"/>
      <c r="AH61" s="365"/>
      <c r="AI61" s="365"/>
      <c r="AJ61" s="365"/>
      <c r="AK61" s="365"/>
      <c r="AL61" s="365"/>
      <c r="AM61" s="365"/>
    </row>
    <row r="62" spans="1:40" s="390" customFormat="1" ht="15" customHeight="1">
      <c r="A62" s="390" t="s">
        <v>713</v>
      </c>
      <c r="B62" s="391"/>
      <c r="C62" s="391"/>
      <c r="D62" s="391"/>
      <c r="E62" s="391"/>
      <c r="F62" s="391"/>
      <c r="G62" s="391"/>
      <c r="H62" s="365"/>
      <c r="I62" s="365"/>
      <c r="J62" s="365"/>
      <c r="K62" s="365"/>
      <c r="L62" s="365"/>
      <c r="M62" s="365"/>
      <c r="N62" s="365"/>
      <c r="O62" s="365"/>
      <c r="P62" s="365"/>
      <c r="Q62" s="365"/>
      <c r="R62" s="365"/>
      <c r="S62" s="365"/>
      <c r="T62" s="365"/>
      <c r="U62" s="365"/>
      <c r="V62" s="365"/>
      <c r="W62" s="365"/>
      <c r="X62" s="365"/>
      <c r="Y62" s="365"/>
      <c r="Z62" s="365"/>
      <c r="AA62" s="365"/>
      <c r="AB62" s="365"/>
      <c r="AC62" s="365"/>
      <c r="AD62" s="365"/>
      <c r="AE62" s="365"/>
      <c r="AF62" s="365"/>
      <c r="AG62" s="365"/>
      <c r="AH62" s="365"/>
      <c r="AI62" s="365"/>
      <c r="AJ62" s="365"/>
      <c r="AK62" s="365"/>
      <c r="AL62" s="365"/>
      <c r="AM62" s="365"/>
    </row>
    <row r="63" spans="1:40" s="390" customFormat="1" ht="15" customHeight="1">
      <c r="A63" s="390" t="s">
        <v>714</v>
      </c>
      <c r="B63" s="391"/>
      <c r="C63" s="391"/>
      <c r="D63" s="391"/>
      <c r="E63" s="391"/>
      <c r="F63" s="391"/>
      <c r="G63" s="391"/>
      <c r="H63" s="365"/>
      <c r="I63" s="365"/>
      <c r="J63" s="365"/>
      <c r="K63" s="365"/>
      <c r="L63" s="365"/>
      <c r="M63" s="365"/>
      <c r="N63" s="365"/>
      <c r="O63" s="365"/>
      <c r="P63" s="365"/>
      <c r="Q63" s="365"/>
      <c r="R63" s="365"/>
      <c r="S63" s="365"/>
      <c r="T63" s="365"/>
      <c r="U63" s="365"/>
      <c r="V63" s="365"/>
      <c r="W63" s="365"/>
      <c r="X63" s="365"/>
      <c r="Y63" s="365"/>
      <c r="Z63" s="365"/>
      <c r="AA63" s="365"/>
      <c r="AB63" s="365"/>
      <c r="AC63" s="365"/>
      <c r="AD63" s="365"/>
      <c r="AE63" s="365"/>
      <c r="AF63" s="365"/>
      <c r="AG63" s="365"/>
      <c r="AH63" s="365"/>
      <c r="AI63" s="365"/>
      <c r="AJ63" s="365"/>
      <c r="AK63" s="365"/>
      <c r="AL63" s="365"/>
      <c r="AM63" s="365"/>
    </row>
    <row r="64" spans="1:40" ht="15" customHeight="1">
      <c r="A64" s="390" t="s">
        <v>715</v>
      </c>
      <c r="B64" s="419"/>
      <c r="C64" s="390"/>
      <c r="D64" s="390"/>
      <c r="E64" s="390"/>
      <c r="F64" s="390"/>
      <c r="G64" s="390"/>
    </row>
    <row r="65" spans="1:7" ht="15" customHeight="1">
      <c r="A65" s="390" t="s">
        <v>716</v>
      </c>
      <c r="B65" s="419"/>
      <c r="C65" s="390"/>
      <c r="D65" s="390"/>
      <c r="E65" s="390"/>
      <c r="F65" s="390"/>
      <c r="G65" s="390"/>
    </row>
    <row r="66" spans="1:7" ht="15" customHeight="1">
      <c r="A66" s="390"/>
      <c r="B66" s="400" t="s">
        <v>717</v>
      </c>
      <c r="C66" s="1187" t="s">
        <v>718</v>
      </c>
      <c r="D66" s="1187"/>
      <c r="E66" s="1187"/>
      <c r="F66" s="390"/>
      <c r="G66" s="390"/>
    </row>
    <row r="67" spans="1:7" ht="15" customHeight="1">
      <c r="A67" s="390"/>
      <c r="B67" s="420" t="s">
        <v>668</v>
      </c>
      <c r="C67" s="1234" t="s">
        <v>719</v>
      </c>
      <c r="D67" s="1234"/>
      <c r="E67" s="1234"/>
      <c r="F67" s="390"/>
      <c r="G67" s="390"/>
    </row>
    <row r="68" spans="1:7" ht="15" customHeight="1">
      <c r="A68" s="390"/>
      <c r="B68" s="420" t="s">
        <v>670</v>
      </c>
      <c r="C68" s="1234" t="s">
        <v>720</v>
      </c>
      <c r="D68" s="1234"/>
      <c r="E68" s="1234"/>
      <c r="F68" s="390"/>
      <c r="G68" s="390"/>
    </row>
    <row r="69" spans="1:7" ht="15" customHeight="1">
      <c r="A69" s="390"/>
      <c r="B69" s="420" t="s">
        <v>671</v>
      </c>
      <c r="C69" s="1234" t="s">
        <v>721</v>
      </c>
      <c r="D69" s="1234"/>
      <c r="E69" s="1234"/>
      <c r="F69" s="390"/>
      <c r="G69" s="390"/>
    </row>
    <row r="70" spans="1:7" ht="15" customHeight="1">
      <c r="A70" s="390"/>
      <c r="B70" s="420" t="s">
        <v>673</v>
      </c>
      <c r="C70" s="1234" t="s">
        <v>722</v>
      </c>
      <c r="D70" s="1234"/>
      <c r="E70" s="1234"/>
      <c r="F70" s="390"/>
      <c r="G70" s="390"/>
    </row>
    <row r="71" spans="1:7" ht="15" customHeight="1">
      <c r="A71" s="390"/>
      <c r="B71" s="390" t="s">
        <v>723</v>
      </c>
      <c r="C71" s="390"/>
      <c r="D71" s="390"/>
      <c r="E71" s="390"/>
      <c r="F71" s="390"/>
      <c r="G71" s="390"/>
    </row>
    <row r="72" spans="1:7" ht="15" customHeight="1">
      <c r="A72" s="390"/>
      <c r="B72" s="390" t="s">
        <v>724</v>
      </c>
      <c r="C72" s="390"/>
      <c r="D72" s="390"/>
      <c r="E72" s="390"/>
      <c r="F72" s="390"/>
      <c r="G72" s="390"/>
    </row>
    <row r="73" spans="1:7" ht="15" customHeight="1">
      <c r="A73" s="390"/>
      <c r="B73" s="390" t="s">
        <v>725</v>
      </c>
      <c r="C73" s="390"/>
      <c r="D73" s="390"/>
      <c r="E73" s="390"/>
      <c r="F73" s="390"/>
      <c r="G73" s="390"/>
    </row>
    <row r="74" spans="1:7" ht="15" customHeight="1">
      <c r="A74" s="390" t="s">
        <v>726</v>
      </c>
      <c r="B74" s="419"/>
      <c r="C74" s="390"/>
      <c r="D74" s="390"/>
      <c r="E74" s="390"/>
      <c r="F74" s="390"/>
      <c r="G74" s="390"/>
    </row>
    <row r="75" spans="1:7" ht="15" customHeight="1">
      <c r="A75" s="390" t="s">
        <v>727</v>
      </c>
      <c r="B75" s="419"/>
      <c r="C75" s="390"/>
      <c r="D75" s="390"/>
      <c r="E75" s="390"/>
      <c r="F75" s="390"/>
      <c r="G75" s="390"/>
    </row>
    <row r="76" spans="1:7" ht="15" customHeight="1">
      <c r="A76" s="390" t="s">
        <v>728</v>
      </c>
      <c r="B76" s="419"/>
      <c r="C76" s="390"/>
      <c r="D76" s="390"/>
      <c r="E76" s="390"/>
      <c r="F76" s="390"/>
      <c r="G76" s="390"/>
    </row>
    <row r="77" spans="1:7" ht="15" customHeight="1">
      <c r="A77" s="390" t="s">
        <v>729</v>
      </c>
      <c r="B77" s="419"/>
      <c r="C77" s="390"/>
      <c r="D77" s="390"/>
      <c r="E77" s="390"/>
      <c r="F77" s="390"/>
      <c r="G77" s="390"/>
    </row>
    <row r="78" spans="1:7" ht="15" customHeight="1">
      <c r="A78" s="390" t="s">
        <v>730</v>
      </c>
      <c r="B78" s="419"/>
      <c r="C78" s="390"/>
      <c r="D78" s="390"/>
      <c r="E78" s="390"/>
      <c r="F78" s="390"/>
      <c r="G78" s="390"/>
    </row>
    <row r="79" spans="1:7" ht="15" customHeight="1">
      <c r="A79" s="390" t="s">
        <v>731</v>
      </c>
      <c r="B79" s="419"/>
      <c r="C79" s="390"/>
      <c r="D79" s="390"/>
      <c r="E79" s="390"/>
      <c r="F79" s="390"/>
      <c r="G79" s="390"/>
    </row>
    <row r="80" spans="1:7" ht="15" customHeight="1">
      <c r="A80" s="390"/>
      <c r="B80" s="390" t="s">
        <v>732</v>
      </c>
      <c r="C80" s="390"/>
      <c r="D80" s="390"/>
      <c r="E80" s="390"/>
      <c r="F80" s="390"/>
      <c r="G80" s="390"/>
    </row>
    <row r="81" spans="1:7" ht="15" customHeight="1">
      <c r="A81" s="390"/>
      <c r="B81" s="390" t="s">
        <v>733</v>
      </c>
      <c r="C81" s="390"/>
      <c r="D81" s="390"/>
      <c r="E81" s="390"/>
      <c r="F81" s="390"/>
      <c r="G81" s="390"/>
    </row>
    <row r="82" spans="1:7" ht="15" customHeight="1">
      <c r="A82" s="390" t="s">
        <v>734</v>
      </c>
      <c r="B82" s="419"/>
      <c r="C82" s="390"/>
      <c r="D82" s="390"/>
      <c r="E82" s="390"/>
      <c r="F82" s="390"/>
      <c r="G82" s="390"/>
    </row>
    <row r="83" spans="1:7" ht="15" customHeight="1">
      <c r="A83" s="390" t="s">
        <v>735</v>
      </c>
      <c r="B83" s="419"/>
      <c r="C83" s="390"/>
      <c r="D83" s="390"/>
      <c r="E83" s="390"/>
      <c r="F83" s="390"/>
      <c r="G83" s="390"/>
    </row>
    <row r="84" spans="1:7" ht="15" customHeight="1">
      <c r="A84" s="390" t="s">
        <v>736</v>
      </c>
      <c r="B84" s="419"/>
      <c r="C84" s="390"/>
      <c r="D84" s="390"/>
      <c r="E84" s="390"/>
      <c r="F84" s="390"/>
      <c r="G84" s="390"/>
    </row>
    <row r="85" spans="1:7" ht="15" customHeight="1">
      <c r="A85" s="390" t="s">
        <v>737</v>
      </c>
      <c r="B85" s="419"/>
      <c r="C85" s="390"/>
      <c r="D85" s="390"/>
      <c r="E85" s="390"/>
      <c r="F85" s="390"/>
      <c r="G85" s="390"/>
    </row>
    <row r="86" spans="1:7" ht="15" customHeight="1">
      <c r="A86" s="390" t="s">
        <v>738</v>
      </c>
      <c r="B86" s="419"/>
      <c r="C86" s="390"/>
      <c r="D86" s="390"/>
      <c r="E86" s="390"/>
      <c r="F86" s="390"/>
      <c r="G86" s="390"/>
    </row>
    <row r="87" spans="1:7" ht="15" customHeight="1">
      <c r="A87" s="390" t="s">
        <v>739</v>
      </c>
      <c r="B87" s="419"/>
      <c r="C87" s="390"/>
      <c r="D87" s="390"/>
      <c r="E87" s="390"/>
      <c r="F87" s="390"/>
      <c r="G87" s="390"/>
    </row>
    <row r="88" spans="1:7" ht="15" customHeight="1">
      <c r="A88" s="390" t="s">
        <v>740</v>
      </c>
      <c r="B88" s="419"/>
      <c r="C88" s="390"/>
      <c r="D88" s="390"/>
      <c r="E88" s="390"/>
      <c r="F88" s="390"/>
      <c r="G88" s="390"/>
    </row>
    <row r="89" spans="1:7" ht="15" customHeight="1">
      <c r="A89" s="390" t="s">
        <v>741</v>
      </c>
      <c r="B89" s="419"/>
      <c r="C89" s="390"/>
      <c r="D89" s="390"/>
      <c r="E89" s="390"/>
      <c r="F89" s="390"/>
      <c r="G89" s="390"/>
    </row>
  </sheetData>
  <mergeCells count="228">
    <mergeCell ref="C70:E70"/>
    <mergeCell ref="AG57:AK57"/>
    <mergeCell ref="AL57:AM57"/>
    <mergeCell ref="C66:E66"/>
    <mergeCell ref="C67:E67"/>
    <mergeCell ref="C68:E68"/>
    <mergeCell ref="C69:E69"/>
    <mergeCell ref="C57:D57"/>
    <mergeCell ref="E57:H57"/>
    <mergeCell ref="I57:N57"/>
    <mergeCell ref="O57:T57"/>
    <mergeCell ref="U57:Z57"/>
    <mergeCell ref="AA57:AF57"/>
    <mergeCell ref="U56:W56"/>
    <mergeCell ref="X56:Z56"/>
    <mergeCell ref="AA56:AC56"/>
    <mergeCell ref="AD56:AF56"/>
    <mergeCell ref="AG56:AI56"/>
    <mergeCell ref="AJ56:AK56"/>
    <mergeCell ref="X55:Z55"/>
    <mergeCell ref="AA55:AC55"/>
    <mergeCell ref="AD55:AF55"/>
    <mergeCell ref="AG55:AI55"/>
    <mergeCell ref="AJ55:AK55"/>
    <mergeCell ref="U55:W55"/>
    <mergeCell ref="F56:H56"/>
    <mergeCell ref="I56:K56"/>
    <mergeCell ref="L56:N56"/>
    <mergeCell ref="O56:Q56"/>
    <mergeCell ref="R56:T56"/>
    <mergeCell ref="F55:H55"/>
    <mergeCell ref="I55:K55"/>
    <mergeCell ref="L55:N55"/>
    <mergeCell ref="O55:Q55"/>
    <mergeCell ref="R55:T55"/>
    <mergeCell ref="AL53:AM53"/>
    <mergeCell ref="F54:H54"/>
    <mergeCell ref="I54:K54"/>
    <mergeCell ref="L54:N54"/>
    <mergeCell ref="O54:Q54"/>
    <mergeCell ref="R54:T54"/>
    <mergeCell ref="A51:B51"/>
    <mergeCell ref="C51:D51"/>
    <mergeCell ref="E51:H51"/>
    <mergeCell ref="C53:D53"/>
    <mergeCell ref="E53:H53"/>
    <mergeCell ref="I53:N53"/>
    <mergeCell ref="U54:W54"/>
    <mergeCell ref="X54:Z54"/>
    <mergeCell ref="AA54:AC54"/>
    <mergeCell ref="AD54:AF54"/>
    <mergeCell ref="AG54:AI54"/>
    <mergeCell ref="AJ54:AK54"/>
    <mergeCell ref="O53:T53"/>
    <mergeCell ref="U53:Z53"/>
    <mergeCell ref="AA53:AF53"/>
    <mergeCell ref="AG53:AK53"/>
    <mergeCell ref="AD46:AF46"/>
    <mergeCell ref="AG46:AI46"/>
    <mergeCell ref="AJ46:AK46"/>
    <mergeCell ref="A50:B50"/>
    <mergeCell ref="C50:D50"/>
    <mergeCell ref="E50:H50"/>
    <mergeCell ref="AJ45:AK45"/>
    <mergeCell ref="A46:C46"/>
    <mergeCell ref="F46:H46"/>
    <mergeCell ref="I46:K46"/>
    <mergeCell ref="L46:N46"/>
    <mergeCell ref="O46:Q46"/>
    <mergeCell ref="R46:T46"/>
    <mergeCell ref="U46:W46"/>
    <mergeCell ref="X46:Z46"/>
    <mergeCell ref="AA46:AC46"/>
    <mergeCell ref="R45:T45"/>
    <mergeCell ref="U45:W45"/>
    <mergeCell ref="X45:Z45"/>
    <mergeCell ref="AA45:AC45"/>
    <mergeCell ref="AD45:AF45"/>
    <mergeCell ref="AG45:AI45"/>
    <mergeCell ref="X44:Z44"/>
    <mergeCell ref="AA44:AC44"/>
    <mergeCell ref="AD44:AF44"/>
    <mergeCell ref="AG44:AI44"/>
    <mergeCell ref="AJ44:AK44"/>
    <mergeCell ref="B45:C45"/>
    <mergeCell ref="F45:H45"/>
    <mergeCell ref="I45:K45"/>
    <mergeCell ref="L45:N45"/>
    <mergeCell ref="O45:Q45"/>
    <mergeCell ref="F44:H44"/>
    <mergeCell ref="I44:K44"/>
    <mergeCell ref="L44:N44"/>
    <mergeCell ref="O44:Q44"/>
    <mergeCell ref="R44:T44"/>
    <mergeCell ref="U44:W44"/>
    <mergeCell ref="U43:W43"/>
    <mergeCell ref="X43:Z43"/>
    <mergeCell ref="AA43:AC43"/>
    <mergeCell ref="AD43:AF43"/>
    <mergeCell ref="AG43:AI43"/>
    <mergeCell ref="AJ43:AK43"/>
    <mergeCell ref="A43:C43"/>
    <mergeCell ref="F43:H43"/>
    <mergeCell ref="I43:K43"/>
    <mergeCell ref="L43:N43"/>
    <mergeCell ref="O43:Q43"/>
    <mergeCell ref="R43:T43"/>
    <mergeCell ref="U42:W42"/>
    <mergeCell ref="X42:Z42"/>
    <mergeCell ref="AA42:AC42"/>
    <mergeCell ref="AD42:AF42"/>
    <mergeCell ref="AG42:AI42"/>
    <mergeCell ref="AJ42:AK42"/>
    <mergeCell ref="A42:C42"/>
    <mergeCell ref="F42:H42"/>
    <mergeCell ref="I42:K42"/>
    <mergeCell ref="L42:N42"/>
    <mergeCell ref="O42:Q42"/>
    <mergeCell ref="R42:T42"/>
    <mergeCell ref="U41:W41"/>
    <mergeCell ref="X41:Z41"/>
    <mergeCell ref="AA41:AC41"/>
    <mergeCell ref="AD41:AF41"/>
    <mergeCell ref="AG41:AI41"/>
    <mergeCell ref="AJ41:AK41"/>
    <mergeCell ref="A41:C41"/>
    <mergeCell ref="F41:H41"/>
    <mergeCell ref="I41:K41"/>
    <mergeCell ref="L41:N41"/>
    <mergeCell ref="O41:Q41"/>
    <mergeCell ref="R41:T41"/>
    <mergeCell ref="U40:W40"/>
    <mergeCell ref="X40:Z40"/>
    <mergeCell ref="AA40:AC40"/>
    <mergeCell ref="AD40:AF40"/>
    <mergeCell ref="AG40:AI40"/>
    <mergeCell ref="AJ40:AK40"/>
    <mergeCell ref="AA39:AC39"/>
    <mergeCell ref="AD39:AF39"/>
    <mergeCell ref="AG39:AI39"/>
    <mergeCell ref="AJ39:AK39"/>
    <mergeCell ref="A40:C40"/>
    <mergeCell ref="F40:H40"/>
    <mergeCell ref="I40:K40"/>
    <mergeCell ref="L40:N40"/>
    <mergeCell ref="O40:Q40"/>
    <mergeCell ref="R40:T40"/>
    <mergeCell ref="AL38:AL46"/>
    <mergeCell ref="AM38:AM46"/>
    <mergeCell ref="A39:C39"/>
    <mergeCell ref="F39:H39"/>
    <mergeCell ref="I39:K39"/>
    <mergeCell ref="L39:N39"/>
    <mergeCell ref="O39:Q39"/>
    <mergeCell ref="R39:T39"/>
    <mergeCell ref="U39:W39"/>
    <mergeCell ref="X39:Z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5">
    <dataValidation type="list" allowBlank="1" showInputMessage="1" sqref="B11:B30" xr:uid="{06B1994A-FC41-4B6C-BE7D-83F2A1E1ED80}">
      <formula1>INDIRECT($AK$1)</formula1>
    </dataValidation>
    <dataValidation type="list" allowBlank="1" showInputMessage="1" showErrorMessage="1" sqref="AK4:AN4" xr:uid="{61806BD2-2F16-409B-A160-D9B060E5F121}">
      <formula1>"予定,実績"</formula1>
    </dataValidation>
    <dataValidation type="whole" operator="greaterThanOrEqual" allowBlank="1" showInputMessage="1" showErrorMessage="1" sqref="D38:F46 I38:I46 AD38:AD46 AA38:AA46 X38:X46 U38:U46 R38:R46 O38:O46 L38:L46 AG38:AG46" xr:uid="{E1966040-3C77-4D4E-ADAE-B57773733C1B}">
      <formula1>0</formula1>
    </dataValidation>
    <dataValidation operator="greaterThanOrEqual" allowBlank="1" showInputMessage="1" showErrorMessage="1" sqref="I47:I49 AL38:AM45 L47:L49 AJ38:AJ46" xr:uid="{BEF0F657-6D1F-47C9-A393-96FE0D593AAC}"/>
    <dataValidation type="list" allowBlank="1" showInputMessage="1" showErrorMessage="1" sqref="C11:C30" xr:uid="{D4B8AECB-9D0F-463D-82CE-68B7847523C5}">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2" manualBreakCount="2">
    <brk id="35" max="39" man="1"/>
    <brk id="73"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09A8B-09E2-459B-AE3A-824305CA5529}">
  <dimension ref="A1:AN66"/>
  <sheetViews>
    <sheetView showGridLines="0" view="pageBreakPreview" topLeftCell="A19" zoomScaleNormal="100" zoomScaleSheetLayoutView="100" workbookViewId="0">
      <selection activeCell="B11" sqref="B11"/>
    </sheetView>
  </sheetViews>
  <sheetFormatPr defaultColWidth="9.109375" defaultRowHeight="21" customHeight="1"/>
  <cols>
    <col min="1" max="1" width="2.77734375" style="369" customWidth="1"/>
    <col min="2" max="2" width="16.109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774</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c r="D11" s="381"/>
      <c r="E11" s="382"/>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c r="C12" s="380"/>
      <c r="D12" s="381"/>
      <c r="E12" s="382"/>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6.5" customHeight="1">
      <c r="A13" s="378">
        <v>3</v>
      </c>
      <c r="B13" s="379"/>
      <c r="C13" s="380"/>
      <c r="D13" s="381"/>
      <c r="E13" s="382"/>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c r="C14" s="380"/>
      <c r="D14" s="381"/>
      <c r="E14" s="382"/>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39"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39"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39"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39" ht="15" customHeight="1">
      <c r="A36" s="390" t="s">
        <v>710</v>
      </c>
      <c r="B36" s="414"/>
      <c r="C36" s="415"/>
      <c r="D36" s="415"/>
      <c r="E36" s="415"/>
      <c r="F36" s="416"/>
      <c r="G36" s="415"/>
      <c r="H36" s="412"/>
      <c r="I36" s="412"/>
      <c r="J36" s="412"/>
      <c r="K36" s="412"/>
      <c r="L36" s="412"/>
      <c r="M36" s="412"/>
      <c r="N36" s="412"/>
      <c r="O36" s="412"/>
      <c r="P36" s="412"/>
      <c r="Q36" s="412"/>
      <c r="R36" s="412">
        <v>6</v>
      </c>
      <c r="S36" s="412"/>
      <c r="T36" s="412"/>
      <c r="U36" s="412"/>
      <c r="V36" s="412"/>
      <c r="W36" s="412"/>
      <c r="X36" s="412">
        <v>7</v>
      </c>
      <c r="Y36" s="412"/>
      <c r="Z36" s="412"/>
      <c r="AA36" s="412"/>
      <c r="AB36" s="412"/>
      <c r="AC36" s="412"/>
      <c r="AD36" s="412">
        <v>8</v>
      </c>
      <c r="AE36" s="412"/>
      <c r="AF36" s="412"/>
      <c r="AG36" s="417"/>
      <c r="AH36" s="417"/>
      <c r="AI36" s="417"/>
      <c r="AJ36" s="417">
        <v>9</v>
      </c>
      <c r="AK36" s="418"/>
      <c r="AL36" s="418"/>
      <c r="AM36" s="366"/>
    </row>
    <row r="37" spans="1:39" s="390" customFormat="1" ht="15" customHeight="1">
      <c r="A37" s="390" t="s">
        <v>711</v>
      </c>
      <c r="B37" s="391"/>
      <c r="C37" s="391"/>
      <c r="D37" s="391"/>
      <c r="E37" s="391"/>
      <c r="F37" s="391"/>
      <c r="G37" s="391"/>
      <c r="H37" s="365"/>
      <c r="I37" s="365"/>
      <c r="J37" s="365"/>
      <c r="K37" s="365"/>
      <c r="L37" s="365"/>
      <c r="M37" s="365"/>
      <c r="N37" s="365"/>
      <c r="O37" s="365"/>
      <c r="P37" s="365"/>
      <c r="Q37" s="365"/>
      <c r="R37" s="365"/>
      <c r="S37" s="365"/>
      <c r="T37" s="365"/>
      <c r="U37" s="365"/>
      <c r="V37" s="365"/>
      <c r="W37" s="365"/>
      <c r="X37" s="365"/>
      <c r="Y37" s="365"/>
      <c r="Z37" s="365"/>
      <c r="AA37" s="365"/>
      <c r="AB37" s="365"/>
      <c r="AC37" s="365"/>
      <c r="AD37" s="365"/>
      <c r="AE37" s="365"/>
      <c r="AF37" s="365"/>
      <c r="AG37" s="365"/>
      <c r="AH37" s="365"/>
      <c r="AI37" s="365"/>
      <c r="AJ37" s="365"/>
      <c r="AK37" s="365"/>
      <c r="AL37" s="365"/>
      <c r="AM37" s="365"/>
    </row>
    <row r="38" spans="1:39" s="390" customFormat="1" ht="15" customHeight="1">
      <c r="A38" s="390" t="s">
        <v>712</v>
      </c>
      <c r="B38" s="391"/>
      <c r="C38" s="391"/>
      <c r="D38" s="391"/>
      <c r="E38" s="391"/>
      <c r="F38" s="391"/>
      <c r="G38" s="391"/>
      <c r="H38" s="365"/>
      <c r="I38" s="365"/>
      <c r="J38" s="365"/>
      <c r="K38" s="365"/>
      <c r="L38" s="365"/>
      <c r="M38" s="365"/>
      <c r="N38" s="365"/>
      <c r="O38" s="365"/>
      <c r="P38" s="365"/>
      <c r="Q38" s="365"/>
      <c r="R38" s="365"/>
      <c r="S38" s="365"/>
      <c r="T38" s="365"/>
      <c r="U38" s="365"/>
      <c r="V38" s="365"/>
      <c r="W38" s="365"/>
      <c r="X38" s="365"/>
      <c r="Y38" s="365"/>
      <c r="Z38" s="365"/>
      <c r="AA38" s="365"/>
      <c r="AB38" s="365"/>
      <c r="AC38" s="365"/>
      <c r="AD38" s="365"/>
      <c r="AE38" s="365"/>
      <c r="AF38" s="365"/>
      <c r="AG38" s="365"/>
      <c r="AH38" s="365"/>
      <c r="AI38" s="365"/>
      <c r="AJ38" s="365"/>
      <c r="AK38" s="365"/>
      <c r="AL38" s="365"/>
      <c r="AM38" s="365"/>
    </row>
    <row r="39" spans="1:39" s="390" customFormat="1" ht="15" customHeight="1">
      <c r="A39" s="390" t="s">
        <v>713</v>
      </c>
      <c r="B39" s="391"/>
      <c r="C39" s="391"/>
      <c r="D39" s="391"/>
      <c r="E39" s="391"/>
      <c r="F39" s="391"/>
      <c r="G39" s="391"/>
      <c r="H39" s="365"/>
      <c r="I39" s="365"/>
      <c r="J39" s="365"/>
      <c r="K39" s="365"/>
      <c r="L39" s="365"/>
      <c r="M39" s="365"/>
      <c r="N39" s="365"/>
      <c r="O39" s="365"/>
      <c r="P39" s="365"/>
      <c r="Q39" s="365"/>
      <c r="R39" s="365"/>
      <c r="S39" s="365"/>
      <c r="T39" s="365"/>
      <c r="U39" s="365"/>
      <c r="V39" s="365"/>
      <c r="W39" s="365"/>
      <c r="X39" s="365"/>
      <c r="Y39" s="365"/>
      <c r="Z39" s="365"/>
      <c r="AA39" s="365"/>
      <c r="AB39" s="365"/>
      <c r="AC39" s="365"/>
      <c r="AD39" s="365"/>
      <c r="AE39" s="365"/>
      <c r="AF39" s="365"/>
      <c r="AG39" s="365"/>
      <c r="AH39" s="365"/>
      <c r="AI39" s="365"/>
      <c r="AJ39" s="365"/>
      <c r="AK39" s="365"/>
      <c r="AL39" s="365"/>
      <c r="AM39" s="365"/>
    </row>
    <row r="40" spans="1:39" s="390" customFormat="1" ht="15" customHeight="1">
      <c r="A40" s="390" t="s">
        <v>714</v>
      </c>
      <c r="B40" s="391"/>
      <c r="C40" s="391"/>
      <c r="D40" s="391"/>
      <c r="E40" s="391"/>
      <c r="F40" s="391"/>
      <c r="G40" s="391"/>
      <c r="H40" s="365"/>
      <c r="I40" s="365"/>
      <c r="J40" s="365"/>
      <c r="K40" s="365"/>
      <c r="L40" s="365"/>
      <c r="M40" s="365"/>
      <c r="N40" s="365"/>
      <c r="O40" s="365"/>
      <c r="P40" s="365"/>
      <c r="Q40" s="365"/>
      <c r="R40" s="365"/>
      <c r="S40" s="365"/>
      <c r="T40" s="365"/>
      <c r="U40" s="365"/>
      <c r="V40" s="365"/>
      <c r="W40" s="365"/>
      <c r="X40" s="365"/>
      <c r="Y40" s="365"/>
      <c r="Z40" s="365"/>
      <c r="AA40" s="365"/>
      <c r="AB40" s="365"/>
      <c r="AC40" s="365"/>
      <c r="AD40" s="365"/>
      <c r="AE40" s="365"/>
      <c r="AF40" s="365"/>
      <c r="AG40" s="365"/>
      <c r="AH40" s="365"/>
      <c r="AI40" s="365"/>
      <c r="AJ40" s="365"/>
      <c r="AK40" s="365"/>
      <c r="AL40" s="365"/>
      <c r="AM40" s="365"/>
    </row>
    <row r="41" spans="1:39" ht="15" customHeight="1">
      <c r="A41" s="390" t="s">
        <v>715</v>
      </c>
      <c r="B41" s="419"/>
      <c r="C41" s="390"/>
      <c r="D41" s="390"/>
      <c r="E41" s="390"/>
      <c r="F41" s="390"/>
      <c r="G41" s="390"/>
    </row>
    <row r="42" spans="1:39" ht="15" customHeight="1">
      <c r="A42" s="390" t="s">
        <v>716</v>
      </c>
      <c r="B42" s="419"/>
      <c r="C42" s="390"/>
      <c r="D42" s="390"/>
      <c r="E42" s="390"/>
      <c r="F42" s="390"/>
      <c r="G42" s="390"/>
    </row>
    <row r="43" spans="1:39" ht="15" customHeight="1">
      <c r="A43" s="390"/>
      <c r="B43" s="400" t="s">
        <v>717</v>
      </c>
      <c r="C43" s="1187" t="s">
        <v>718</v>
      </c>
      <c r="D43" s="1187"/>
      <c r="E43" s="1187"/>
      <c r="F43" s="390"/>
      <c r="G43" s="390"/>
    </row>
    <row r="44" spans="1:39" ht="15" customHeight="1">
      <c r="A44" s="390"/>
      <c r="B44" s="420" t="s">
        <v>668</v>
      </c>
      <c r="C44" s="1234" t="s">
        <v>719</v>
      </c>
      <c r="D44" s="1234"/>
      <c r="E44" s="1234"/>
      <c r="F44" s="390"/>
      <c r="G44" s="390"/>
    </row>
    <row r="45" spans="1:39" ht="15" customHeight="1">
      <c r="A45" s="390"/>
      <c r="B45" s="420" t="s">
        <v>670</v>
      </c>
      <c r="C45" s="1234" t="s">
        <v>720</v>
      </c>
      <c r="D45" s="1234"/>
      <c r="E45" s="1234"/>
      <c r="F45" s="390"/>
      <c r="G45" s="390"/>
    </row>
    <row r="46" spans="1:39" ht="15" customHeight="1">
      <c r="A46" s="390"/>
      <c r="B46" s="420" t="s">
        <v>671</v>
      </c>
      <c r="C46" s="1234" t="s">
        <v>721</v>
      </c>
      <c r="D46" s="1234"/>
      <c r="E46" s="1234"/>
      <c r="F46" s="390"/>
      <c r="G46" s="390"/>
    </row>
    <row r="47" spans="1:39" ht="15" customHeight="1">
      <c r="A47" s="390"/>
      <c r="B47" s="420" t="s">
        <v>673</v>
      </c>
      <c r="C47" s="1234" t="s">
        <v>722</v>
      </c>
      <c r="D47" s="1234"/>
      <c r="E47" s="1234"/>
      <c r="F47" s="390"/>
      <c r="G47" s="390"/>
    </row>
    <row r="48" spans="1:39" ht="15" customHeight="1">
      <c r="A48" s="390"/>
      <c r="B48" s="390" t="s">
        <v>723</v>
      </c>
      <c r="C48" s="390"/>
      <c r="D48" s="390"/>
      <c r="E48" s="390"/>
      <c r="F48" s="390"/>
      <c r="G48" s="390"/>
    </row>
    <row r="49" spans="1:7" ht="15" customHeight="1">
      <c r="A49" s="390"/>
      <c r="B49" s="390" t="s">
        <v>724</v>
      </c>
      <c r="C49" s="390"/>
      <c r="D49" s="390"/>
      <c r="E49" s="390"/>
      <c r="F49" s="390"/>
      <c r="G49" s="390"/>
    </row>
    <row r="50" spans="1:7" ht="15" customHeight="1">
      <c r="A50" s="390"/>
      <c r="B50" s="390" t="s">
        <v>725</v>
      </c>
      <c r="C50" s="390"/>
      <c r="D50" s="390"/>
      <c r="E50" s="390"/>
      <c r="F50" s="390"/>
      <c r="G50" s="390"/>
    </row>
    <row r="51" spans="1:7" ht="15" customHeight="1">
      <c r="A51" s="390" t="s">
        <v>726</v>
      </c>
      <c r="B51" s="419"/>
      <c r="C51" s="390"/>
      <c r="D51" s="390"/>
      <c r="E51" s="390"/>
      <c r="F51" s="390"/>
      <c r="G51" s="390"/>
    </row>
    <row r="52" spans="1:7" ht="15" customHeight="1">
      <c r="A52" s="390" t="s">
        <v>727</v>
      </c>
      <c r="B52" s="419"/>
      <c r="C52" s="390"/>
      <c r="D52" s="390"/>
      <c r="E52" s="390"/>
      <c r="F52" s="390"/>
      <c r="G52" s="390"/>
    </row>
    <row r="53" spans="1:7" ht="15" customHeight="1">
      <c r="A53" s="390" t="s">
        <v>728</v>
      </c>
      <c r="B53" s="419"/>
      <c r="C53" s="390"/>
      <c r="D53" s="390"/>
      <c r="E53" s="390"/>
      <c r="F53" s="390"/>
      <c r="G53" s="390"/>
    </row>
    <row r="54" spans="1:7" ht="15" customHeight="1">
      <c r="A54" s="390" t="s">
        <v>729</v>
      </c>
      <c r="B54" s="419"/>
      <c r="C54" s="390"/>
      <c r="D54" s="390"/>
      <c r="E54" s="390"/>
      <c r="F54" s="390"/>
      <c r="G54" s="390"/>
    </row>
    <row r="55" spans="1:7" ht="15" customHeight="1">
      <c r="A55" s="390" t="s">
        <v>730</v>
      </c>
      <c r="B55" s="419"/>
      <c r="C55" s="390"/>
      <c r="D55" s="390"/>
      <c r="E55" s="390"/>
      <c r="F55" s="390"/>
      <c r="G55" s="390"/>
    </row>
    <row r="56" spans="1:7" ht="15" customHeight="1">
      <c r="A56" s="390" t="s">
        <v>731</v>
      </c>
      <c r="B56" s="419"/>
      <c r="C56" s="390"/>
      <c r="D56" s="390"/>
      <c r="E56" s="390"/>
      <c r="F56" s="390"/>
      <c r="G56" s="390"/>
    </row>
    <row r="57" spans="1:7" ht="15" customHeight="1">
      <c r="A57" s="390"/>
      <c r="B57" s="390" t="s">
        <v>732</v>
      </c>
      <c r="C57" s="390"/>
      <c r="D57" s="390"/>
      <c r="E57" s="390"/>
      <c r="F57" s="390"/>
      <c r="G57" s="390"/>
    </row>
    <row r="58" spans="1:7" ht="15" customHeight="1">
      <c r="A58" s="390"/>
      <c r="B58" s="390" t="s">
        <v>733</v>
      </c>
      <c r="C58" s="390"/>
      <c r="D58" s="390"/>
      <c r="E58" s="390"/>
      <c r="F58" s="390"/>
      <c r="G58" s="390"/>
    </row>
    <row r="59" spans="1:7" ht="15" customHeight="1">
      <c r="A59" s="390" t="s">
        <v>734</v>
      </c>
      <c r="B59" s="419"/>
      <c r="C59" s="390"/>
      <c r="D59" s="390"/>
      <c r="E59" s="390"/>
      <c r="F59" s="390"/>
      <c r="G59" s="390"/>
    </row>
    <row r="60" spans="1:7" ht="15" customHeight="1">
      <c r="A60" s="390" t="s">
        <v>735</v>
      </c>
      <c r="B60" s="419"/>
      <c r="C60" s="390"/>
      <c r="D60" s="390"/>
      <c r="E60" s="390"/>
      <c r="F60" s="390"/>
      <c r="G60" s="390"/>
    </row>
    <row r="61" spans="1:7" ht="15" customHeight="1">
      <c r="A61" s="390" t="s">
        <v>736</v>
      </c>
      <c r="B61" s="419"/>
      <c r="C61" s="390"/>
      <c r="D61" s="390"/>
      <c r="E61" s="390"/>
      <c r="F61" s="390"/>
      <c r="G61" s="390"/>
    </row>
    <row r="62" spans="1:7" ht="15" customHeight="1">
      <c r="A62" s="390" t="s">
        <v>737</v>
      </c>
      <c r="B62" s="419"/>
      <c r="C62" s="390"/>
      <c r="D62" s="390"/>
      <c r="E62" s="390"/>
      <c r="F62" s="390"/>
      <c r="G62" s="390"/>
    </row>
    <row r="63" spans="1:7" ht="15" customHeight="1">
      <c r="A63" s="390" t="s">
        <v>738</v>
      </c>
      <c r="B63" s="419"/>
      <c r="C63" s="390"/>
      <c r="D63" s="390"/>
      <c r="E63" s="390"/>
      <c r="F63" s="390"/>
      <c r="G63" s="390"/>
    </row>
    <row r="64" spans="1:7" ht="15" customHeight="1">
      <c r="A64" s="390" t="s">
        <v>739</v>
      </c>
      <c r="B64" s="419"/>
      <c r="C64" s="390"/>
      <c r="D64" s="390"/>
      <c r="E64" s="390"/>
      <c r="F64" s="390"/>
      <c r="G64" s="390"/>
    </row>
    <row r="65" spans="1:7" ht="15" customHeight="1">
      <c r="A65" s="390" t="s">
        <v>740</v>
      </c>
      <c r="B65" s="419"/>
      <c r="C65" s="390"/>
      <c r="D65" s="390"/>
      <c r="E65" s="390"/>
      <c r="F65" s="390"/>
      <c r="G65" s="390"/>
    </row>
    <row r="66" spans="1:7" ht="15" customHeight="1">
      <c r="A66" s="390" t="s">
        <v>741</v>
      </c>
      <c r="B66" s="419"/>
      <c r="C66" s="390"/>
      <c r="D66" s="390"/>
      <c r="E66" s="390"/>
      <c r="F66" s="390"/>
      <c r="G66" s="390"/>
    </row>
  </sheetData>
  <mergeCells count="52">
    <mergeCell ref="C43:E43"/>
    <mergeCell ref="C44:E44"/>
    <mergeCell ref="C45:E45"/>
    <mergeCell ref="C46:E46"/>
    <mergeCell ref="C47:E47"/>
    <mergeCell ref="AM28:AN28"/>
    <mergeCell ref="AM29:AN29"/>
    <mergeCell ref="AM30:AN30"/>
    <mergeCell ref="A31:E31"/>
    <mergeCell ref="AM31:AN32"/>
    <mergeCell ref="A32:E32"/>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15:AN15"/>
    <mergeCell ref="AL7:AL10"/>
    <mergeCell ref="AM7:AN10"/>
    <mergeCell ref="F8:L8"/>
    <mergeCell ref="M8:S8"/>
    <mergeCell ref="T8:Z8"/>
    <mergeCell ref="AA8:AG8"/>
    <mergeCell ref="AH8:AJ8"/>
    <mergeCell ref="AM11:AN11"/>
    <mergeCell ref="AM12:AN12"/>
    <mergeCell ref="AM13:AN13"/>
    <mergeCell ref="AM14:AN14"/>
    <mergeCell ref="AK3:AN3"/>
    <mergeCell ref="AK4:AN4"/>
    <mergeCell ref="AH5:AJ5"/>
    <mergeCell ref="A7:A10"/>
    <mergeCell ref="B7:B8"/>
    <mergeCell ref="C7:C10"/>
    <mergeCell ref="D7:D10"/>
    <mergeCell ref="E7:E10"/>
    <mergeCell ref="F7:AJ7"/>
    <mergeCell ref="AK7:AK10"/>
    <mergeCell ref="B9:B10"/>
    <mergeCell ref="AK1:AN1"/>
    <mergeCell ref="M2:P2"/>
    <mergeCell ref="Q2:R2"/>
    <mergeCell ref="S2:T2"/>
    <mergeCell ref="U2:V2"/>
    <mergeCell ref="AK2:AN2"/>
  </mergeCells>
  <phoneticPr fontId="13"/>
  <dataValidations count="3">
    <dataValidation type="list" allowBlank="1" showInputMessage="1" showErrorMessage="1" sqref="C11:C30" xr:uid="{991CF3EA-1057-4DAC-9A15-B85F9B136DBD}">
      <formula1>"A,B,C,D"</formula1>
    </dataValidation>
    <dataValidation type="list" allowBlank="1" showInputMessage="1" showErrorMessage="1" sqref="AK4:AN4" xr:uid="{F7C4A919-1695-4E0C-B6AD-6F1ED04446E1}">
      <formula1>"予定,実績"</formula1>
    </dataValidation>
    <dataValidation type="list" allowBlank="1" showInputMessage="1" sqref="B11:B30" xr:uid="{95EBB5B2-3101-47A9-9C7C-1C3E5F71A783}">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C062C-7DD6-4DD4-8A82-8B0CE9BC140E}">
  <dimension ref="A1:AN66"/>
  <sheetViews>
    <sheetView showGridLines="0" view="pageBreakPreview" zoomScaleNormal="100" zoomScaleSheetLayoutView="100" workbookViewId="0">
      <selection activeCell="AH11" sqref="AH11:AJ30"/>
    </sheetView>
  </sheetViews>
  <sheetFormatPr defaultColWidth="9.109375" defaultRowHeight="21" customHeight="1"/>
  <cols>
    <col min="1" max="1" width="2.77734375" style="369" customWidth="1"/>
    <col min="2" max="2" width="16.109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775</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c r="D11" s="381"/>
      <c r="E11" s="382"/>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c r="C12" s="380"/>
      <c r="D12" s="381"/>
      <c r="E12" s="382"/>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6.5" customHeight="1">
      <c r="A13" s="378">
        <v>3</v>
      </c>
      <c r="B13" s="379"/>
      <c r="C13" s="380"/>
      <c r="D13" s="381"/>
      <c r="E13" s="382"/>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c r="C14" s="380"/>
      <c r="D14" s="381"/>
      <c r="E14" s="382"/>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39"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39"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39"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39" ht="15" customHeight="1">
      <c r="A36" s="390" t="s">
        <v>710</v>
      </c>
      <c r="B36" s="414"/>
      <c r="C36" s="415"/>
      <c r="D36" s="415"/>
      <c r="E36" s="415"/>
      <c r="F36" s="416"/>
      <c r="G36" s="415"/>
      <c r="H36" s="412"/>
      <c r="I36" s="412"/>
      <c r="J36" s="412"/>
      <c r="K36" s="412"/>
      <c r="L36" s="412"/>
      <c r="M36" s="412"/>
      <c r="N36" s="412"/>
      <c r="O36" s="412"/>
      <c r="P36" s="412"/>
      <c r="Q36" s="412"/>
      <c r="R36" s="412">
        <v>6</v>
      </c>
      <c r="S36" s="412"/>
      <c r="T36" s="412"/>
      <c r="U36" s="412"/>
      <c r="V36" s="412"/>
      <c r="W36" s="412"/>
      <c r="X36" s="412">
        <v>7</v>
      </c>
      <c r="Y36" s="412"/>
      <c r="Z36" s="412"/>
      <c r="AA36" s="412"/>
      <c r="AB36" s="412"/>
      <c r="AC36" s="412"/>
      <c r="AD36" s="412">
        <v>8</v>
      </c>
      <c r="AE36" s="412"/>
      <c r="AF36" s="412"/>
      <c r="AG36" s="417"/>
      <c r="AH36" s="417"/>
      <c r="AI36" s="417"/>
      <c r="AJ36" s="417">
        <v>9</v>
      </c>
      <c r="AK36" s="418"/>
      <c r="AL36" s="418"/>
      <c r="AM36" s="366"/>
    </row>
    <row r="37" spans="1:39" s="390" customFormat="1" ht="15" customHeight="1">
      <c r="A37" s="390" t="s">
        <v>711</v>
      </c>
      <c r="B37" s="391"/>
      <c r="C37" s="391"/>
      <c r="D37" s="391"/>
      <c r="E37" s="391"/>
      <c r="F37" s="391"/>
      <c r="G37" s="391"/>
      <c r="H37" s="365"/>
      <c r="I37" s="365"/>
      <c r="J37" s="365"/>
      <c r="K37" s="365"/>
      <c r="L37" s="365"/>
      <c r="M37" s="365"/>
      <c r="N37" s="365"/>
      <c r="O37" s="365"/>
      <c r="P37" s="365"/>
      <c r="Q37" s="365"/>
      <c r="R37" s="365"/>
      <c r="S37" s="365"/>
      <c r="T37" s="365"/>
      <c r="U37" s="365"/>
      <c r="V37" s="365"/>
      <c r="W37" s="365"/>
      <c r="X37" s="365"/>
      <c r="Y37" s="365"/>
      <c r="Z37" s="365"/>
      <c r="AA37" s="365"/>
      <c r="AB37" s="365"/>
      <c r="AC37" s="365"/>
      <c r="AD37" s="365"/>
      <c r="AE37" s="365"/>
      <c r="AF37" s="365"/>
      <c r="AG37" s="365"/>
      <c r="AH37" s="365"/>
      <c r="AI37" s="365"/>
      <c r="AJ37" s="365"/>
      <c r="AK37" s="365"/>
      <c r="AL37" s="365"/>
      <c r="AM37" s="365"/>
    </row>
    <row r="38" spans="1:39" s="390" customFormat="1" ht="15" customHeight="1">
      <c r="A38" s="390" t="s">
        <v>712</v>
      </c>
      <c r="B38" s="391"/>
      <c r="C38" s="391"/>
      <c r="D38" s="391"/>
      <c r="E38" s="391"/>
      <c r="F38" s="391"/>
      <c r="G38" s="391"/>
      <c r="H38" s="365"/>
      <c r="I38" s="365"/>
      <c r="J38" s="365"/>
      <c r="K38" s="365"/>
      <c r="L38" s="365"/>
      <c r="M38" s="365"/>
      <c r="N38" s="365"/>
      <c r="O38" s="365"/>
      <c r="P38" s="365"/>
      <c r="Q38" s="365"/>
      <c r="R38" s="365"/>
      <c r="S38" s="365"/>
      <c r="T38" s="365"/>
      <c r="U38" s="365"/>
      <c r="V38" s="365"/>
      <c r="W38" s="365"/>
      <c r="X38" s="365"/>
      <c r="Y38" s="365"/>
      <c r="Z38" s="365"/>
      <c r="AA38" s="365"/>
      <c r="AB38" s="365"/>
      <c r="AC38" s="365"/>
      <c r="AD38" s="365"/>
      <c r="AE38" s="365"/>
      <c r="AF38" s="365"/>
      <c r="AG38" s="365"/>
      <c r="AH38" s="365"/>
      <c r="AI38" s="365"/>
      <c r="AJ38" s="365"/>
      <c r="AK38" s="365"/>
      <c r="AL38" s="365"/>
      <c r="AM38" s="365"/>
    </row>
    <row r="39" spans="1:39" s="390" customFormat="1" ht="15" customHeight="1">
      <c r="A39" s="390" t="s">
        <v>713</v>
      </c>
      <c r="B39" s="391"/>
      <c r="C39" s="391"/>
      <c r="D39" s="391"/>
      <c r="E39" s="391"/>
      <c r="F39" s="391"/>
      <c r="G39" s="391"/>
      <c r="H39" s="365"/>
      <c r="I39" s="365"/>
      <c r="J39" s="365"/>
      <c r="K39" s="365"/>
      <c r="L39" s="365"/>
      <c r="M39" s="365"/>
      <c r="N39" s="365"/>
      <c r="O39" s="365"/>
      <c r="P39" s="365"/>
      <c r="Q39" s="365"/>
      <c r="R39" s="365"/>
      <c r="S39" s="365"/>
      <c r="T39" s="365"/>
      <c r="U39" s="365"/>
      <c r="V39" s="365"/>
      <c r="W39" s="365"/>
      <c r="X39" s="365"/>
      <c r="Y39" s="365"/>
      <c r="Z39" s="365"/>
      <c r="AA39" s="365"/>
      <c r="AB39" s="365"/>
      <c r="AC39" s="365"/>
      <c r="AD39" s="365"/>
      <c r="AE39" s="365"/>
      <c r="AF39" s="365"/>
      <c r="AG39" s="365"/>
      <c r="AH39" s="365"/>
      <c r="AI39" s="365"/>
      <c r="AJ39" s="365"/>
      <c r="AK39" s="365"/>
      <c r="AL39" s="365"/>
      <c r="AM39" s="365"/>
    </row>
    <row r="40" spans="1:39" s="390" customFormat="1" ht="15" customHeight="1">
      <c r="A40" s="390" t="s">
        <v>714</v>
      </c>
      <c r="B40" s="391"/>
      <c r="C40" s="391"/>
      <c r="D40" s="391"/>
      <c r="E40" s="391"/>
      <c r="F40" s="391"/>
      <c r="G40" s="391"/>
      <c r="H40" s="365"/>
      <c r="I40" s="365"/>
      <c r="J40" s="365"/>
      <c r="K40" s="365"/>
      <c r="L40" s="365"/>
      <c r="M40" s="365"/>
      <c r="N40" s="365"/>
      <c r="O40" s="365"/>
      <c r="P40" s="365"/>
      <c r="Q40" s="365"/>
      <c r="R40" s="365"/>
      <c r="S40" s="365"/>
      <c r="T40" s="365"/>
      <c r="U40" s="365"/>
      <c r="V40" s="365"/>
      <c r="W40" s="365"/>
      <c r="X40" s="365"/>
      <c r="Y40" s="365"/>
      <c r="Z40" s="365"/>
      <c r="AA40" s="365"/>
      <c r="AB40" s="365"/>
      <c r="AC40" s="365"/>
      <c r="AD40" s="365"/>
      <c r="AE40" s="365"/>
      <c r="AF40" s="365"/>
      <c r="AG40" s="365"/>
      <c r="AH40" s="365"/>
      <c r="AI40" s="365"/>
      <c r="AJ40" s="365"/>
      <c r="AK40" s="365"/>
      <c r="AL40" s="365"/>
      <c r="AM40" s="365"/>
    </row>
    <row r="41" spans="1:39" ht="15" customHeight="1">
      <c r="A41" s="390" t="s">
        <v>715</v>
      </c>
      <c r="B41" s="419"/>
      <c r="C41" s="390"/>
      <c r="D41" s="390"/>
      <c r="E41" s="390"/>
      <c r="F41" s="390"/>
      <c r="G41" s="390"/>
    </row>
    <row r="42" spans="1:39" ht="15" customHeight="1">
      <c r="A42" s="390" t="s">
        <v>716</v>
      </c>
      <c r="B42" s="419"/>
      <c r="C42" s="390"/>
      <c r="D42" s="390"/>
      <c r="E42" s="390"/>
      <c r="F42" s="390"/>
      <c r="G42" s="390"/>
    </row>
    <row r="43" spans="1:39" ht="15" customHeight="1">
      <c r="A43" s="390"/>
      <c r="B43" s="400" t="s">
        <v>717</v>
      </c>
      <c r="C43" s="1187" t="s">
        <v>718</v>
      </c>
      <c r="D43" s="1187"/>
      <c r="E43" s="1187"/>
      <c r="F43" s="390"/>
      <c r="G43" s="390"/>
    </row>
    <row r="44" spans="1:39" ht="15" customHeight="1">
      <c r="A44" s="390"/>
      <c r="B44" s="420" t="s">
        <v>668</v>
      </c>
      <c r="C44" s="1234" t="s">
        <v>719</v>
      </c>
      <c r="D44" s="1234"/>
      <c r="E44" s="1234"/>
      <c r="F44" s="390"/>
      <c r="G44" s="390"/>
    </row>
    <row r="45" spans="1:39" ht="15" customHeight="1">
      <c r="A45" s="390"/>
      <c r="B45" s="420" t="s">
        <v>670</v>
      </c>
      <c r="C45" s="1234" t="s">
        <v>720</v>
      </c>
      <c r="D45" s="1234"/>
      <c r="E45" s="1234"/>
      <c r="F45" s="390"/>
      <c r="G45" s="390"/>
    </row>
    <row r="46" spans="1:39" ht="15" customHeight="1">
      <c r="A46" s="390"/>
      <c r="B46" s="420" t="s">
        <v>671</v>
      </c>
      <c r="C46" s="1234" t="s">
        <v>721</v>
      </c>
      <c r="D46" s="1234"/>
      <c r="E46" s="1234"/>
      <c r="F46" s="390"/>
      <c r="G46" s="390"/>
    </row>
    <row r="47" spans="1:39" ht="15" customHeight="1">
      <c r="A47" s="390"/>
      <c r="B47" s="420" t="s">
        <v>673</v>
      </c>
      <c r="C47" s="1234" t="s">
        <v>722</v>
      </c>
      <c r="D47" s="1234"/>
      <c r="E47" s="1234"/>
      <c r="F47" s="390"/>
      <c r="G47" s="390"/>
    </row>
    <row r="48" spans="1:39" ht="15" customHeight="1">
      <c r="A48" s="390"/>
      <c r="B48" s="390" t="s">
        <v>723</v>
      </c>
      <c r="C48" s="390"/>
      <c r="D48" s="390"/>
      <c r="E48" s="390"/>
      <c r="F48" s="390"/>
      <c r="G48" s="390"/>
    </row>
    <row r="49" spans="1:7" ht="15" customHeight="1">
      <c r="A49" s="390"/>
      <c r="B49" s="390" t="s">
        <v>724</v>
      </c>
      <c r="C49" s="390"/>
      <c r="D49" s="390"/>
      <c r="E49" s="390"/>
      <c r="F49" s="390"/>
      <c r="G49" s="390"/>
    </row>
    <row r="50" spans="1:7" ht="15" customHeight="1">
      <c r="A50" s="390"/>
      <c r="B50" s="390" t="s">
        <v>725</v>
      </c>
      <c r="C50" s="390"/>
      <c r="D50" s="390"/>
      <c r="E50" s="390"/>
      <c r="F50" s="390"/>
      <c r="G50" s="390"/>
    </row>
    <row r="51" spans="1:7" ht="15" customHeight="1">
      <c r="A51" s="390" t="s">
        <v>726</v>
      </c>
      <c r="B51" s="419"/>
      <c r="C51" s="390"/>
      <c r="D51" s="390"/>
      <c r="E51" s="390"/>
      <c r="F51" s="390"/>
      <c r="G51" s="390"/>
    </row>
    <row r="52" spans="1:7" ht="15" customHeight="1">
      <c r="A52" s="390" t="s">
        <v>727</v>
      </c>
      <c r="B52" s="419"/>
      <c r="C52" s="390"/>
      <c r="D52" s="390"/>
      <c r="E52" s="390"/>
      <c r="F52" s="390"/>
      <c r="G52" s="390"/>
    </row>
    <row r="53" spans="1:7" ht="15" customHeight="1">
      <c r="A53" s="390" t="s">
        <v>728</v>
      </c>
      <c r="B53" s="419"/>
      <c r="C53" s="390"/>
      <c r="D53" s="390"/>
      <c r="E53" s="390"/>
      <c r="F53" s="390"/>
      <c r="G53" s="390"/>
    </row>
    <row r="54" spans="1:7" ht="15" customHeight="1">
      <c r="A54" s="390" t="s">
        <v>729</v>
      </c>
      <c r="B54" s="419"/>
      <c r="C54" s="390"/>
      <c r="D54" s="390"/>
      <c r="E54" s="390"/>
      <c r="F54" s="390"/>
      <c r="G54" s="390"/>
    </row>
    <row r="55" spans="1:7" ht="15" customHeight="1">
      <c r="A55" s="390" t="s">
        <v>730</v>
      </c>
      <c r="B55" s="419"/>
      <c r="C55" s="390"/>
      <c r="D55" s="390"/>
      <c r="E55" s="390"/>
      <c r="F55" s="390"/>
      <c r="G55" s="390"/>
    </row>
    <row r="56" spans="1:7" ht="15" customHeight="1">
      <c r="A56" s="390" t="s">
        <v>731</v>
      </c>
      <c r="B56" s="419"/>
      <c r="C56" s="390"/>
      <c r="D56" s="390"/>
      <c r="E56" s="390"/>
      <c r="F56" s="390"/>
      <c r="G56" s="390"/>
    </row>
    <row r="57" spans="1:7" ht="15" customHeight="1">
      <c r="A57" s="390"/>
      <c r="B57" s="390" t="s">
        <v>732</v>
      </c>
      <c r="C57" s="390"/>
      <c r="D57" s="390"/>
      <c r="E57" s="390"/>
      <c r="F57" s="390"/>
      <c r="G57" s="390"/>
    </row>
    <row r="58" spans="1:7" ht="15" customHeight="1">
      <c r="A58" s="390"/>
      <c r="B58" s="390" t="s">
        <v>733</v>
      </c>
      <c r="C58" s="390"/>
      <c r="D58" s="390"/>
      <c r="E58" s="390"/>
      <c r="F58" s="390"/>
      <c r="G58" s="390"/>
    </row>
    <row r="59" spans="1:7" ht="15" customHeight="1">
      <c r="A59" s="390" t="s">
        <v>734</v>
      </c>
      <c r="B59" s="419"/>
      <c r="C59" s="390"/>
      <c r="D59" s="390"/>
      <c r="E59" s="390"/>
      <c r="F59" s="390"/>
      <c r="G59" s="390"/>
    </row>
    <row r="60" spans="1:7" ht="15" customHeight="1">
      <c r="A60" s="390" t="s">
        <v>735</v>
      </c>
      <c r="B60" s="419"/>
      <c r="C60" s="390"/>
      <c r="D60" s="390"/>
      <c r="E60" s="390"/>
      <c r="F60" s="390"/>
      <c r="G60" s="390"/>
    </row>
    <row r="61" spans="1:7" ht="15" customHeight="1">
      <c r="A61" s="390" t="s">
        <v>736</v>
      </c>
      <c r="B61" s="419"/>
      <c r="C61" s="390"/>
      <c r="D61" s="390"/>
      <c r="E61" s="390"/>
      <c r="F61" s="390"/>
      <c r="G61" s="390"/>
    </row>
    <row r="62" spans="1:7" ht="15" customHeight="1">
      <c r="A62" s="390" t="s">
        <v>737</v>
      </c>
      <c r="B62" s="419"/>
      <c r="C62" s="390"/>
      <c r="D62" s="390"/>
      <c r="E62" s="390"/>
      <c r="F62" s="390"/>
      <c r="G62" s="390"/>
    </row>
    <row r="63" spans="1:7" ht="15" customHeight="1">
      <c r="A63" s="390" t="s">
        <v>738</v>
      </c>
      <c r="B63" s="419"/>
      <c r="C63" s="390"/>
      <c r="D63" s="390"/>
      <c r="E63" s="390"/>
      <c r="F63" s="390"/>
      <c r="G63" s="390"/>
    </row>
    <row r="64" spans="1:7" ht="15" customHeight="1">
      <c r="A64" s="390" t="s">
        <v>739</v>
      </c>
      <c r="B64" s="419"/>
      <c r="C64" s="390"/>
      <c r="D64" s="390"/>
      <c r="E64" s="390"/>
      <c r="F64" s="390"/>
      <c r="G64" s="390"/>
    </row>
    <row r="65" spans="1:7" ht="15" customHeight="1">
      <c r="A65" s="390" t="s">
        <v>740</v>
      </c>
      <c r="B65" s="419"/>
      <c r="C65" s="390"/>
      <c r="D65" s="390"/>
      <c r="E65" s="390"/>
      <c r="F65" s="390"/>
      <c r="G65" s="390"/>
    </row>
    <row r="66" spans="1:7" ht="15" customHeight="1">
      <c r="A66" s="390" t="s">
        <v>741</v>
      </c>
      <c r="B66" s="419"/>
      <c r="C66" s="390"/>
      <c r="D66" s="390"/>
      <c r="E66" s="390"/>
      <c r="F66" s="390"/>
      <c r="G66" s="390"/>
    </row>
  </sheetData>
  <mergeCells count="52">
    <mergeCell ref="C43:E43"/>
    <mergeCell ref="C44:E44"/>
    <mergeCell ref="C45:E45"/>
    <mergeCell ref="C46:E46"/>
    <mergeCell ref="C47:E47"/>
    <mergeCell ref="AM28:AN28"/>
    <mergeCell ref="AM29:AN29"/>
    <mergeCell ref="AM30:AN30"/>
    <mergeCell ref="A31:E31"/>
    <mergeCell ref="AM31:AN32"/>
    <mergeCell ref="A32:E32"/>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15:AN15"/>
    <mergeCell ref="AL7:AL10"/>
    <mergeCell ref="AM7:AN10"/>
    <mergeCell ref="F8:L8"/>
    <mergeCell ref="M8:S8"/>
    <mergeCell ref="T8:Z8"/>
    <mergeCell ref="AA8:AG8"/>
    <mergeCell ref="AH8:AJ8"/>
    <mergeCell ref="AM11:AN11"/>
    <mergeCell ref="AM12:AN12"/>
    <mergeCell ref="AM13:AN13"/>
    <mergeCell ref="AM14:AN14"/>
    <mergeCell ref="AK3:AN3"/>
    <mergeCell ref="AK4:AN4"/>
    <mergeCell ref="AH5:AJ5"/>
    <mergeCell ref="A7:A10"/>
    <mergeCell ref="B7:B8"/>
    <mergeCell ref="C7:C10"/>
    <mergeCell ref="D7:D10"/>
    <mergeCell ref="E7:E10"/>
    <mergeCell ref="F7:AJ7"/>
    <mergeCell ref="AK7:AK10"/>
    <mergeCell ref="B9:B10"/>
    <mergeCell ref="AK1:AN1"/>
    <mergeCell ref="M2:P2"/>
    <mergeCell ref="Q2:R2"/>
    <mergeCell ref="S2:T2"/>
    <mergeCell ref="U2:V2"/>
    <mergeCell ref="AK2:AN2"/>
  </mergeCells>
  <phoneticPr fontId="13"/>
  <dataValidations count="3">
    <dataValidation type="list" allowBlank="1" showInputMessage="1" sqref="B11:B30" xr:uid="{52F12C74-9AF8-4349-9C28-EB08A9B18C16}">
      <formula1>INDIRECT($AK$1)</formula1>
    </dataValidation>
    <dataValidation type="list" allowBlank="1" showInputMessage="1" showErrorMessage="1" sqref="AK4:AN4" xr:uid="{412A9280-31E6-49D7-BF21-B6C94AEC2692}">
      <formula1>"予定,実績"</formula1>
    </dataValidation>
    <dataValidation type="list" allowBlank="1" showInputMessage="1" showErrorMessage="1" sqref="C11:C30" xr:uid="{C431243A-4FBB-4952-BF87-6E16C3DC09C6}">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4C149-8247-4216-B34C-347610BF3560}">
  <dimension ref="A1:AN66"/>
  <sheetViews>
    <sheetView showGridLines="0" view="pageBreakPreview" zoomScaleNormal="100" zoomScaleSheetLayoutView="100" workbookViewId="0">
      <selection activeCell="F11" sqref="F11"/>
    </sheetView>
  </sheetViews>
  <sheetFormatPr defaultColWidth="9.109375" defaultRowHeight="21" customHeight="1"/>
  <cols>
    <col min="1" max="1" width="2.77734375" style="369" customWidth="1"/>
    <col min="2" max="2" width="16.109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776</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c r="D11" s="381"/>
      <c r="E11" s="382"/>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c r="C12" s="380"/>
      <c r="D12" s="381"/>
      <c r="E12" s="382"/>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6.5" customHeight="1">
      <c r="A13" s="378">
        <v>3</v>
      </c>
      <c r="B13" s="379"/>
      <c r="C13" s="380"/>
      <c r="D13" s="381"/>
      <c r="E13" s="382"/>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c r="C14" s="380"/>
      <c r="D14" s="381"/>
      <c r="E14" s="382"/>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39"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39"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39"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39" ht="15" customHeight="1">
      <c r="A36" s="390" t="s">
        <v>710</v>
      </c>
      <c r="B36" s="414"/>
      <c r="C36" s="415"/>
      <c r="D36" s="415"/>
      <c r="E36" s="415"/>
      <c r="F36" s="416"/>
      <c r="G36" s="415"/>
      <c r="H36" s="412"/>
      <c r="I36" s="412"/>
      <c r="J36" s="412"/>
      <c r="K36" s="412"/>
      <c r="L36" s="412"/>
      <c r="M36" s="412"/>
      <c r="N36" s="412"/>
      <c r="O36" s="412"/>
      <c r="P36" s="412"/>
      <c r="Q36" s="412"/>
      <c r="R36" s="412">
        <v>6</v>
      </c>
      <c r="S36" s="412"/>
      <c r="T36" s="412"/>
      <c r="U36" s="412"/>
      <c r="V36" s="412"/>
      <c r="W36" s="412"/>
      <c r="X36" s="412">
        <v>7</v>
      </c>
      <c r="Y36" s="412"/>
      <c r="Z36" s="412"/>
      <c r="AA36" s="412"/>
      <c r="AB36" s="412"/>
      <c r="AC36" s="412"/>
      <c r="AD36" s="412">
        <v>8</v>
      </c>
      <c r="AE36" s="412"/>
      <c r="AF36" s="412"/>
      <c r="AG36" s="417"/>
      <c r="AH36" s="417"/>
      <c r="AI36" s="417"/>
      <c r="AJ36" s="417">
        <v>9</v>
      </c>
      <c r="AK36" s="418"/>
      <c r="AL36" s="418"/>
      <c r="AM36" s="366"/>
    </row>
    <row r="37" spans="1:39" s="390" customFormat="1" ht="15" customHeight="1">
      <c r="A37" s="390" t="s">
        <v>711</v>
      </c>
      <c r="B37" s="391"/>
      <c r="C37" s="391"/>
      <c r="D37" s="391"/>
      <c r="E37" s="391"/>
      <c r="F37" s="391"/>
      <c r="G37" s="391"/>
      <c r="H37" s="365"/>
      <c r="I37" s="365"/>
      <c r="J37" s="365"/>
      <c r="K37" s="365"/>
      <c r="L37" s="365"/>
      <c r="M37" s="365"/>
      <c r="N37" s="365"/>
      <c r="O37" s="365"/>
      <c r="P37" s="365"/>
      <c r="Q37" s="365"/>
      <c r="R37" s="365"/>
      <c r="S37" s="365"/>
      <c r="T37" s="365"/>
      <c r="U37" s="365"/>
      <c r="V37" s="365"/>
      <c r="W37" s="365"/>
      <c r="X37" s="365"/>
      <c r="Y37" s="365"/>
      <c r="Z37" s="365"/>
      <c r="AA37" s="365"/>
      <c r="AB37" s="365"/>
      <c r="AC37" s="365"/>
      <c r="AD37" s="365"/>
      <c r="AE37" s="365"/>
      <c r="AF37" s="365"/>
      <c r="AG37" s="365"/>
      <c r="AH37" s="365"/>
      <c r="AI37" s="365"/>
      <c r="AJ37" s="365"/>
      <c r="AK37" s="365"/>
      <c r="AL37" s="365"/>
      <c r="AM37" s="365"/>
    </row>
    <row r="38" spans="1:39" s="390" customFormat="1" ht="15" customHeight="1">
      <c r="A38" s="390" t="s">
        <v>712</v>
      </c>
      <c r="B38" s="391"/>
      <c r="C38" s="391"/>
      <c r="D38" s="391"/>
      <c r="E38" s="391"/>
      <c r="F38" s="391"/>
      <c r="G38" s="391"/>
      <c r="H38" s="365"/>
      <c r="I38" s="365"/>
      <c r="J38" s="365"/>
      <c r="K38" s="365"/>
      <c r="L38" s="365"/>
      <c r="M38" s="365"/>
      <c r="N38" s="365"/>
      <c r="O38" s="365"/>
      <c r="P38" s="365"/>
      <c r="Q38" s="365"/>
      <c r="R38" s="365"/>
      <c r="S38" s="365"/>
      <c r="T38" s="365"/>
      <c r="U38" s="365"/>
      <c r="V38" s="365"/>
      <c r="W38" s="365"/>
      <c r="X38" s="365"/>
      <c r="Y38" s="365"/>
      <c r="Z38" s="365"/>
      <c r="AA38" s="365"/>
      <c r="AB38" s="365"/>
      <c r="AC38" s="365"/>
      <c r="AD38" s="365"/>
      <c r="AE38" s="365"/>
      <c r="AF38" s="365"/>
      <c r="AG38" s="365"/>
      <c r="AH38" s="365"/>
      <c r="AI38" s="365"/>
      <c r="AJ38" s="365"/>
      <c r="AK38" s="365"/>
      <c r="AL38" s="365"/>
      <c r="AM38" s="365"/>
    </row>
    <row r="39" spans="1:39" s="390" customFormat="1" ht="15" customHeight="1">
      <c r="A39" s="390" t="s">
        <v>713</v>
      </c>
      <c r="B39" s="391"/>
      <c r="C39" s="391"/>
      <c r="D39" s="391"/>
      <c r="E39" s="391"/>
      <c r="F39" s="391"/>
      <c r="G39" s="391"/>
      <c r="H39" s="365"/>
      <c r="I39" s="365"/>
      <c r="J39" s="365"/>
      <c r="K39" s="365"/>
      <c r="L39" s="365"/>
      <c r="M39" s="365"/>
      <c r="N39" s="365"/>
      <c r="O39" s="365"/>
      <c r="P39" s="365"/>
      <c r="Q39" s="365"/>
      <c r="R39" s="365"/>
      <c r="S39" s="365"/>
      <c r="T39" s="365"/>
      <c r="U39" s="365"/>
      <c r="V39" s="365"/>
      <c r="W39" s="365"/>
      <c r="X39" s="365"/>
      <c r="Y39" s="365"/>
      <c r="Z39" s="365"/>
      <c r="AA39" s="365"/>
      <c r="AB39" s="365"/>
      <c r="AC39" s="365"/>
      <c r="AD39" s="365"/>
      <c r="AE39" s="365"/>
      <c r="AF39" s="365"/>
      <c r="AG39" s="365"/>
      <c r="AH39" s="365"/>
      <c r="AI39" s="365"/>
      <c r="AJ39" s="365"/>
      <c r="AK39" s="365"/>
      <c r="AL39" s="365"/>
      <c r="AM39" s="365"/>
    </row>
    <row r="40" spans="1:39" s="390" customFormat="1" ht="15" customHeight="1">
      <c r="A40" s="390" t="s">
        <v>714</v>
      </c>
      <c r="B40" s="391"/>
      <c r="C40" s="391"/>
      <c r="D40" s="391"/>
      <c r="E40" s="391"/>
      <c r="F40" s="391"/>
      <c r="G40" s="391"/>
      <c r="H40" s="365"/>
      <c r="I40" s="365"/>
      <c r="J40" s="365"/>
      <c r="K40" s="365"/>
      <c r="L40" s="365"/>
      <c r="M40" s="365"/>
      <c r="N40" s="365"/>
      <c r="O40" s="365"/>
      <c r="P40" s="365"/>
      <c r="Q40" s="365"/>
      <c r="R40" s="365"/>
      <c r="S40" s="365"/>
      <c r="T40" s="365"/>
      <c r="U40" s="365"/>
      <c r="V40" s="365"/>
      <c r="W40" s="365"/>
      <c r="X40" s="365"/>
      <c r="Y40" s="365"/>
      <c r="Z40" s="365"/>
      <c r="AA40" s="365"/>
      <c r="AB40" s="365"/>
      <c r="AC40" s="365"/>
      <c r="AD40" s="365"/>
      <c r="AE40" s="365"/>
      <c r="AF40" s="365"/>
      <c r="AG40" s="365"/>
      <c r="AH40" s="365"/>
      <c r="AI40" s="365"/>
      <c r="AJ40" s="365"/>
      <c r="AK40" s="365"/>
      <c r="AL40" s="365"/>
      <c r="AM40" s="365"/>
    </row>
    <row r="41" spans="1:39" ht="15" customHeight="1">
      <c r="A41" s="390" t="s">
        <v>715</v>
      </c>
      <c r="B41" s="419"/>
      <c r="C41" s="390"/>
      <c r="D41" s="390"/>
      <c r="E41" s="390"/>
      <c r="F41" s="390"/>
      <c r="G41" s="390"/>
    </row>
    <row r="42" spans="1:39" ht="15" customHeight="1">
      <c r="A42" s="390" t="s">
        <v>716</v>
      </c>
      <c r="B42" s="419"/>
      <c r="C42" s="390"/>
      <c r="D42" s="390"/>
      <c r="E42" s="390"/>
      <c r="F42" s="390"/>
      <c r="G42" s="390"/>
    </row>
    <row r="43" spans="1:39" ht="15" customHeight="1">
      <c r="A43" s="390"/>
      <c r="B43" s="400" t="s">
        <v>717</v>
      </c>
      <c r="C43" s="1187" t="s">
        <v>718</v>
      </c>
      <c r="D43" s="1187"/>
      <c r="E43" s="1187"/>
      <c r="F43" s="390"/>
      <c r="G43" s="390"/>
    </row>
    <row r="44" spans="1:39" ht="15" customHeight="1">
      <c r="A44" s="390"/>
      <c r="B44" s="420" t="s">
        <v>668</v>
      </c>
      <c r="C44" s="1234" t="s">
        <v>719</v>
      </c>
      <c r="D44" s="1234"/>
      <c r="E44" s="1234"/>
      <c r="F44" s="390"/>
      <c r="G44" s="390"/>
    </row>
    <row r="45" spans="1:39" ht="15" customHeight="1">
      <c r="A45" s="390"/>
      <c r="B45" s="420" t="s">
        <v>670</v>
      </c>
      <c r="C45" s="1234" t="s">
        <v>720</v>
      </c>
      <c r="D45" s="1234"/>
      <c r="E45" s="1234"/>
      <c r="F45" s="390"/>
      <c r="G45" s="390"/>
    </row>
    <row r="46" spans="1:39" ht="15" customHeight="1">
      <c r="A46" s="390"/>
      <c r="B46" s="420" t="s">
        <v>671</v>
      </c>
      <c r="C46" s="1234" t="s">
        <v>721</v>
      </c>
      <c r="D46" s="1234"/>
      <c r="E46" s="1234"/>
      <c r="F46" s="390"/>
      <c r="G46" s="390"/>
    </row>
    <row r="47" spans="1:39" ht="15" customHeight="1">
      <c r="A47" s="390"/>
      <c r="B47" s="420" t="s">
        <v>673</v>
      </c>
      <c r="C47" s="1234" t="s">
        <v>722</v>
      </c>
      <c r="D47" s="1234"/>
      <c r="E47" s="1234"/>
      <c r="F47" s="390"/>
      <c r="G47" s="390"/>
    </row>
    <row r="48" spans="1:39" ht="15" customHeight="1">
      <c r="A48" s="390"/>
      <c r="B48" s="390" t="s">
        <v>723</v>
      </c>
      <c r="C48" s="390"/>
      <c r="D48" s="390"/>
      <c r="E48" s="390"/>
      <c r="F48" s="390"/>
      <c r="G48" s="390"/>
    </row>
    <row r="49" spans="1:7" ht="15" customHeight="1">
      <c r="A49" s="390"/>
      <c r="B49" s="390" t="s">
        <v>724</v>
      </c>
      <c r="C49" s="390"/>
      <c r="D49" s="390"/>
      <c r="E49" s="390"/>
      <c r="F49" s="390"/>
      <c r="G49" s="390"/>
    </row>
    <row r="50" spans="1:7" ht="15" customHeight="1">
      <c r="A50" s="390"/>
      <c r="B50" s="390" t="s">
        <v>725</v>
      </c>
      <c r="C50" s="390"/>
      <c r="D50" s="390"/>
      <c r="E50" s="390"/>
      <c r="F50" s="390"/>
      <c r="G50" s="390"/>
    </row>
    <row r="51" spans="1:7" ht="15" customHeight="1">
      <c r="A51" s="390" t="s">
        <v>726</v>
      </c>
      <c r="B51" s="419"/>
      <c r="C51" s="390"/>
      <c r="D51" s="390"/>
      <c r="E51" s="390"/>
      <c r="F51" s="390"/>
      <c r="G51" s="390"/>
    </row>
    <row r="52" spans="1:7" ht="15" customHeight="1">
      <c r="A52" s="390" t="s">
        <v>727</v>
      </c>
      <c r="B52" s="419"/>
      <c r="C52" s="390"/>
      <c r="D52" s="390"/>
      <c r="E52" s="390"/>
      <c r="F52" s="390"/>
      <c r="G52" s="390"/>
    </row>
    <row r="53" spans="1:7" ht="15" customHeight="1">
      <c r="A53" s="390" t="s">
        <v>728</v>
      </c>
      <c r="B53" s="419"/>
      <c r="C53" s="390"/>
      <c r="D53" s="390"/>
      <c r="E53" s="390"/>
      <c r="F53" s="390"/>
      <c r="G53" s="390"/>
    </row>
    <row r="54" spans="1:7" ht="15" customHeight="1">
      <c r="A54" s="390" t="s">
        <v>729</v>
      </c>
      <c r="B54" s="419"/>
      <c r="C54" s="390"/>
      <c r="D54" s="390"/>
      <c r="E54" s="390"/>
      <c r="F54" s="390"/>
      <c r="G54" s="390"/>
    </row>
    <row r="55" spans="1:7" ht="15" customHeight="1">
      <c r="A55" s="390" t="s">
        <v>730</v>
      </c>
      <c r="B55" s="419"/>
      <c r="C55" s="390"/>
      <c r="D55" s="390"/>
      <c r="E55" s="390"/>
      <c r="F55" s="390"/>
      <c r="G55" s="390"/>
    </row>
    <row r="56" spans="1:7" ht="15" customHeight="1">
      <c r="A56" s="390" t="s">
        <v>731</v>
      </c>
      <c r="B56" s="419"/>
      <c r="C56" s="390"/>
      <c r="D56" s="390"/>
      <c r="E56" s="390"/>
      <c r="F56" s="390"/>
      <c r="G56" s="390"/>
    </row>
    <row r="57" spans="1:7" ht="15" customHeight="1">
      <c r="A57" s="390"/>
      <c r="B57" s="390" t="s">
        <v>732</v>
      </c>
      <c r="C57" s="390"/>
      <c r="D57" s="390"/>
      <c r="E57" s="390"/>
      <c r="F57" s="390"/>
      <c r="G57" s="390"/>
    </row>
    <row r="58" spans="1:7" ht="15" customHeight="1">
      <c r="A58" s="390"/>
      <c r="B58" s="390" t="s">
        <v>733</v>
      </c>
      <c r="C58" s="390"/>
      <c r="D58" s="390"/>
      <c r="E58" s="390"/>
      <c r="F58" s="390"/>
      <c r="G58" s="390"/>
    </row>
    <row r="59" spans="1:7" ht="15" customHeight="1">
      <c r="A59" s="390" t="s">
        <v>734</v>
      </c>
      <c r="B59" s="419"/>
      <c r="C59" s="390"/>
      <c r="D59" s="390"/>
      <c r="E59" s="390"/>
      <c r="F59" s="390"/>
      <c r="G59" s="390"/>
    </row>
    <row r="60" spans="1:7" ht="15" customHeight="1">
      <c r="A60" s="390" t="s">
        <v>735</v>
      </c>
      <c r="B60" s="419"/>
      <c r="C60" s="390"/>
      <c r="D60" s="390"/>
      <c r="E60" s="390"/>
      <c r="F60" s="390"/>
      <c r="G60" s="390"/>
    </row>
    <row r="61" spans="1:7" ht="15" customHeight="1">
      <c r="A61" s="390" t="s">
        <v>736</v>
      </c>
      <c r="B61" s="419"/>
      <c r="C61" s="390"/>
      <c r="D61" s="390"/>
      <c r="E61" s="390"/>
      <c r="F61" s="390"/>
      <c r="G61" s="390"/>
    </row>
    <row r="62" spans="1:7" ht="15" customHeight="1">
      <c r="A62" s="390" t="s">
        <v>737</v>
      </c>
      <c r="B62" s="419"/>
      <c r="C62" s="390"/>
      <c r="D62" s="390"/>
      <c r="E62" s="390"/>
      <c r="F62" s="390"/>
      <c r="G62" s="390"/>
    </row>
    <row r="63" spans="1:7" ht="15" customHeight="1">
      <c r="A63" s="390" t="s">
        <v>738</v>
      </c>
      <c r="B63" s="419"/>
      <c r="C63" s="390"/>
      <c r="D63" s="390"/>
      <c r="E63" s="390"/>
      <c r="F63" s="390"/>
      <c r="G63" s="390"/>
    </row>
    <row r="64" spans="1:7" ht="15" customHeight="1">
      <c r="A64" s="390" t="s">
        <v>739</v>
      </c>
      <c r="B64" s="419"/>
      <c r="C64" s="390"/>
      <c r="D64" s="390"/>
      <c r="E64" s="390"/>
      <c r="F64" s="390"/>
      <c r="G64" s="390"/>
    </row>
    <row r="65" spans="1:7" ht="15" customHeight="1">
      <c r="A65" s="390" t="s">
        <v>740</v>
      </c>
      <c r="B65" s="419"/>
      <c r="C65" s="390"/>
      <c r="D65" s="390"/>
      <c r="E65" s="390"/>
      <c r="F65" s="390"/>
      <c r="G65" s="390"/>
    </row>
    <row r="66" spans="1:7" ht="15" customHeight="1">
      <c r="A66" s="390" t="s">
        <v>741</v>
      </c>
      <c r="B66" s="419"/>
      <c r="C66" s="390"/>
      <c r="D66" s="390"/>
      <c r="E66" s="390"/>
      <c r="F66" s="390"/>
      <c r="G66" s="390"/>
    </row>
  </sheetData>
  <mergeCells count="52">
    <mergeCell ref="C43:E43"/>
    <mergeCell ref="C44:E44"/>
    <mergeCell ref="C45:E45"/>
    <mergeCell ref="C46:E46"/>
    <mergeCell ref="C47:E47"/>
    <mergeCell ref="AM28:AN28"/>
    <mergeCell ref="AM29:AN29"/>
    <mergeCell ref="AM30:AN30"/>
    <mergeCell ref="A31:E31"/>
    <mergeCell ref="AM31:AN32"/>
    <mergeCell ref="A32:E32"/>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15:AN15"/>
    <mergeCell ref="AL7:AL10"/>
    <mergeCell ref="AM7:AN10"/>
    <mergeCell ref="F8:L8"/>
    <mergeCell ref="M8:S8"/>
    <mergeCell ref="T8:Z8"/>
    <mergeCell ref="AA8:AG8"/>
    <mergeCell ref="AH8:AJ8"/>
    <mergeCell ref="AM11:AN11"/>
    <mergeCell ref="AM12:AN12"/>
    <mergeCell ref="AM13:AN13"/>
    <mergeCell ref="AM14:AN14"/>
    <mergeCell ref="AK3:AN3"/>
    <mergeCell ref="AK4:AN4"/>
    <mergeCell ref="AH5:AJ5"/>
    <mergeCell ref="A7:A10"/>
    <mergeCell ref="B7:B8"/>
    <mergeCell ref="C7:C10"/>
    <mergeCell ref="D7:D10"/>
    <mergeCell ref="E7:E10"/>
    <mergeCell ref="F7:AJ7"/>
    <mergeCell ref="AK7:AK10"/>
    <mergeCell ref="B9:B10"/>
    <mergeCell ref="AK1:AN1"/>
    <mergeCell ref="M2:P2"/>
    <mergeCell ref="Q2:R2"/>
    <mergeCell ref="S2:T2"/>
    <mergeCell ref="U2:V2"/>
    <mergeCell ref="AK2:AN2"/>
  </mergeCells>
  <phoneticPr fontId="13"/>
  <dataValidations count="3">
    <dataValidation type="list" allowBlank="1" showInputMessage="1" showErrorMessage="1" sqref="C11:C30" xr:uid="{6C76ED1B-2183-44B2-9454-FF3D2065EBD3}">
      <formula1>"A,B,C,D"</formula1>
    </dataValidation>
    <dataValidation type="list" allowBlank="1" showInputMessage="1" showErrorMessage="1" sqref="AK4:AN4" xr:uid="{A709D36B-5246-451C-AF50-A0F1C1242B7D}">
      <formula1>"予定,実績"</formula1>
    </dataValidation>
    <dataValidation type="list" allowBlank="1" showInputMessage="1" sqref="B11:B30" xr:uid="{D2431A1D-BCF4-4265-9E76-FFFBCDE91618}">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7B819-0E75-4945-89B3-5F8660199B6D}">
  <dimension ref="A1:AN66"/>
  <sheetViews>
    <sheetView showGridLines="0" view="pageBreakPreview" zoomScaleNormal="100" zoomScaleSheetLayoutView="100" workbookViewId="0">
      <selection activeCell="AH11" sqref="AH11:AJ30"/>
    </sheetView>
  </sheetViews>
  <sheetFormatPr defaultColWidth="9.109375" defaultRowHeight="21" customHeight="1"/>
  <cols>
    <col min="1" max="1" width="2.77734375" style="369" customWidth="1"/>
    <col min="2" max="2" width="16.109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777</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c r="D11" s="381"/>
      <c r="E11" s="382"/>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c r="C12" s="380"/>
      <c r="D12" s="381"/>
      <c r="E12" s="382"/>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6.5" customHeight="1">
      <c r="A13" s="378">
        <v>3</v>
      </c>
      <c r="B13" s="379"/>
      <c r="C13" s="380"/>
      <c r="D13" s="381"/>
      <c r="E13" s="382"/>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c r="C14" s="380"/>
      <c r="D14" s="381"/>
      <c r="E14" s="382"/>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39"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39"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39"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39" ht="15" customHeight="1">
      <c r="A36" s="390" t="s">
        <v>710</v>
      </c>
      <c r="B36" s="414"/>
      <c r="C36" s="415"/>
      <c r="D36" s="415"/>
      <c r="E36" s="415"/>
      <c r="F36" s="416"/>
      <c r="G36" s="415"/>
      <c r="H36" s="412"/>
      <c r="I36" s="412"/>
      <c r="J36" s="412"/>
      <c r="K36" s="412"/>
      <c r="L36" s="412"/>
      <c r="M36" s="412"/>
      <c r="N36" s="412"/>
      <c r="O36" s="412"/>
      <c r="P36" s="412"/>
      <c r="Q36" s="412"/>
      <c r="R36" s="412">
        <v>6</v>
      </c>
      <c r="S36" s="412"/>
      <c r="T36" s="412"/>
      <c r="U36" s="412"/>
      <c r="V36" s="412"/>
      <c r="W36" s="412"/>
      <c r="X36" s="412">
        <v>7</v>
      </c>
      <c r="Y36" s="412"/>
      <c r="Z36" s="412"/>
      <c r="AA36" s="412"/>
      <c r="AB36" s="412"/>
      <c r="AC36" s="412"/>
      <c r="AD36" s="412">
        <v>8</v>
      </c>
      <c r="AE36" s="412"/>
      <c r="AF36" s="412"/>
      <c r="AG36" s="417"/>
      <c r="AH36" s="417"/>
      <c r="AI36" s="417"/>
      <c r="AJ36" s="417">
        <v>9</v>
      </c>
      <c r="AK36" s="418"/>
      <c r="AL36" s="418"/>
      <c r="AM36" s="366"/>
    </row>
    <row r="37" spans="1:39" s="390" customFormat="1" ht="15" customHeight="1">
      <c r="A37" s="390" t="s">
        <v>711</v>
      </c>
      <c r="B37" s="391"/>
      <c r="C37" s="391"/>
      <c r="D37" s="391"/>
      <c r="E37" s="391"/>
      <c r="F37" s="391"/>
      <c r="G37" s="391"/>
      <c r="H37" s="365"/>
      <c r="I37" s="365"/>
      <c r="J37" s="365"/>
      <c r="K37" s="365"/>
      <c r="L37" s="365"/>
      <c r="M37" s="365"/>
      <c r="N37" s="365"/>
      <c r="O37" s="365"/>
      <c r="P37" s="365"/>
      <c r="Q37" s="365"/>
      <c r="R37" s="365"/>
      <c r="S37" s="365"/>
      <c r="T37" s="365"/>
      <c r="U37" s="365"/>
      <c r="V37" s="365"/>
      <c r="W37" s="365"/>
      <c r="X37" s="365"/>
      <c r="Y37" s="365"/>
      <c r="Z37" s="365"/>
      <c r="AA37" s="365"/>
      <c r="AB37" s="365"/>
      <c r="AC37" s="365"/>
      <c r="AD37" s="365"/>
      <c r="AE37" s="365"/>
      <c r="AF37" s="365"/>
      <c r="AG37" s="365"/>
      <c r="AH37" s="365"/>
      <c r="AI37" s="365"/>
      <c r="AJ37" s="365"/>
      <c r="AK37" s="365"/>
      <c r="AL37" s="365"/>
      <c r="AM37" s="365"/>
    </row>
    <row r="38" spans="1:39" s="390" customFormat="1" ht="15" customHeight="1">
      <c r="A38" s="390" t="s">
        <v>712</v>
      </c>
      <c r="B38" s="391"/>
      <c r="C38" s="391"/>
      <c r="D38" s="391"/>
      <c r="E38" s="391"/>
      <c r="F38" s="391"/>
      <c r="G38" s="391"/>
      <c r="H38" s="365"/>
      <c r="I38" s="365"/>
      <c r="J38" s="365"/>
      <c r="K38" s="365"/>
      <c r="L38" s="365"/>
      <c r="M38" s="365"/>
      <c r="N38" s="365"/>
      <c r="O38" s="365"/>
      <c r="P38" s="365"/>
      <c r="Q38" s="365"/>
      <c r="R38" s="365"/>
      <c r="S38" s="365"/>
      <c r="T38" s="365"/>
      <c r="U38" s="365"/>
      <c r="V38" s="365"/>
      <c r="W38" s="365"/>
      <c r="X38" s="365"/>
      <c r="Y38" s="365"/>
      <c r="Z38" s="365"/>
      <c r="AA38" s="365"/>
      <c r="AB38" s="365"/>
      <c r="AC38" s="365"/>
      <c r="AD38" s="365"/>
      <c r="AE38" s="365"/>
      <c r="AF38" s="365"/>
      <c r="AG38" s="365"/>
      <c r="AH38" s="365"/>
      <c r="AI38" s="365"/>
      <c r="AJ38" s="365"/>
      <c r="AK38" s="365"/>
      <c r="AL38" s="365"/>
      <c r="AM38" s="365"/>
    </row>
    <row r="39" spans="1:39" s="390" customFormat="1" ht="15" customHeight="1">
      <c r="A39" s="390" t="s">
        <v>713</v>
      </c>
      <c r="B39" s="391"/>
      <c r="C39" s="391"/>
      <c r="D39" s="391"/>
      <c r="E39" s="391"/>
      <c r="F39" s="391"/>
      <c r="G39" s="391"/>
      <c r="H39" s="365"/>
      <c r="I39" s="365"/>
      <c r="J39" s="365"/>
      <c r="K39" s="365"/>
      <c r="L39" s="365"/>
      <c r="M39" s="365"/>
      <c r="N39" s="365"/>
      <c r="O39" s="365"/>
      <c r="P39" s="365"/>
      <c r="Q39" s="365"/>
      <c r="R39" s="365"/>
      <c r="S39" s="365"/>
      <c r="T39" s="365"/>
      <c r="U39" s="365"/>
      <c r="V39" s="365"/>
      <c r="W39" s="365"/>
      <c r="X39" s="365"/>
      <c r="Y39" s="365"/>
      <c r="Z39" s="365"/>
      <c r="AA39" s="365"/>
      <c r="AB39" s="365"/>
      <c r="AC39" s="365"/>
      <c r="AD39" s="365"/>
      <c r="AE39" s="365"/>
      <c r="AF39" s="365"/>
      <c r="AG39" s="365"/>
      <c r="AH39" s="365"/>
      <c r="AI39" s="365"/>
      <c r="AJ39" s="365"/>
      <c r="AK39" s="365"/>
      <c r="AL39" s="365"/>
      <c r="AM39" s="365"/>
    </row>
    <row r="40" spans="1:39" s="390" customFormat="1" ht="15" customHeight="1">
      <c r="A40" s="390" t="s">
        <v>714</v>
      </c>
      <c r="B40" s="391"/>
      <c r="C40" s="391"/>
      <c r="D40" s="391"/>
      <c r="E40" s="391"/>
      <c r="F40" s="391"/>
      <c r="G40" s="391"/>
      <c r="H40" s="365"/>
      <c r="I40" s="365"/>
      <c r="J40" s="365"/>
      <c r="K40" s="365"/>
      <c r="L40" s="365"/>
      <c r="M40" s="365"/>
      <c r="N40" s="365"/>
      <c r="O40" s="365"/>
      <c r="P40" s="365"/>
      <c r="Q40" s="365"/>
      <c r="R40" s="365"/>
      <c r="S40" s="365"/>
      <c r="T40" s="365"/>
      <c r="U40" s="365"/>
      <c r="V40" s="365"/>
      <c r="W40" s="365"/>
      <c r="X40" s="365"/>
      <c r="Y40" s="365"/>
      <c r="Z40" s="365"/>
      <c r="AA40" s="365"/>
      <c r="AB40" s="365"/>
      <c r="AC40" s="365"/>
      <c r="AD40" s="365"/>
      <c r="AE40" s="365"/>
      <c r="AF40" s="365"/>
      <c r="AG40" s="365"/>
      <c r="AH40" s="365"/>
      <c r="AI40" s="365"/>
      <c r="AJ40" s="365"/>
      <c r="AK40" s="365"/>
      <c r="AL40" s="365"/>
      <c r="AM40" s="365"/>
    </row>
    <row r="41" spans="1:39" ht="15" customHeight="1">
      <c r="A41" s="390" t="s">
        <v>715</v>
      </c>
      <c r="B41" s="419"/>
      <c r="C41" s="390"/>
      <c r="D41" s="390"/>
      <c r="E41" s="390"/>
      <c r="F41" s="390"/>
      <c r="G41" s="390"/>
    </row>
    <row r="42" spans="1:39" ht="15" customHeight="1">
      <c r="A42" s="390" t="s">
        <v>716</v>
      </c>
      <c r="B42" s="419"/>
      <c r="C42" s="390"/>
      <c r="D42" s="390"/>
      <c r="E42" s="390"/>
      <c r="F42" s="390"/>
      <c r="G42" s="390"/>
    </row>
    <row r="43" spans="1:39" ht="15" customHeight="1">
      <c r="A43" s="390"/>
      <c r="B43" s="400" t="s">
        <v>717</v>
      </c>
      <c r="C43" s="1187" t="s">
        <v>718</v>
      </c>
      <c r="D43" s="1187"/>
      <c r="E43" s="1187"/>
      <c r="F43" s="390"/>
      <c r="G43" s="390"/>
    </row>
    <row r="44" spans="1:39" ht="15" customHeight="1">
      <c r="A44" s="390"/>
      <c r="B44" s="420" t="s">
        <v>668</v>
      </c>
      <c r="C44" s="1234" t="s">
        <v>719</v>
      </c>
      <c r="D44" s="1234"/>
      <c r="E44" s="1234"/>
      <c r="F44" s="390"/>
      <c r="G44" s="390"/>
    </row>
    <row r="45" spans="1:39" ht="15" customHeight="1">
      <c r="A45" s="390"/>
      <c r="B45" s="420" t="s">
        <v>670</v>
      </c>
      <c r="C45" s="1234" t="s">
        <v>720</v>
      </c>
      <c r="D45" s="1234"/>
      <c r="E45" s="1234"/>
      <c r="F45" s="390"/>
      <c r="G45" s="390"/>
    </row>
    <row r="46" spans="1:39" ht="15" customHeight="1">
      <c r="A46" s="390"/>
      <c r="B46" s="420" t="s">
        <v>671</v>
      </c>
      <c r="C46" s="1234" t="s">
        <v>721</v>
      </c>
      <c r="D46" s="1234"/>
      <c r="E46" s="1234"/>
      <c r="F46" s="390"/>
      <c r="G46" s="390"/>
    </row>
    <row r="47" spans="1:39" ht="15" customHeight="1">
      <c r="A47" s="390"/>
      <c r="B47" s="420" t="s">
        <v>673</v>
      </c>
      <c r="C47" s="1234" t="s">
        <v>722</v>
      </c>
      <c r="D47" s="1234"/>
      <c r="E47" s="1234"/>
      <c r="F47" s="390"/>
      <c r="G47" s="390"/>
    </row>
    <row r="48" spans="1:39" ht="15" customHeight="1">
      <c r="A48" s="390"/>
      <c r="B48" s="390" t="s">
        <v>723</v>
      </c>
      <c r="C48" s="390"/>
      <c r="D48" s="390"/>
      <c r="E48" s="390"/>
      <c r="F48" s="390"/>
      <c r="G48" s="390"/>
    </row>
    <row r="49" spans="1:7" ht="15" customHeight="1">
      <c r="A49" s="390"/>
      <c r="B49" s="390" t="s">
        <v>724</v>
      </c>
      <c r="C49" s="390"/>
      <c r="D49" s="390"/>
      <c r="E49" s="390"/>
      <c r="F49" s="390"/>
      <c r="G49" s="390"/>
    </row>
    <row r="50" spans="1:7" ht="15" customHeight="1">
      <c r="A50" s="390"/>
      <c r="B50" s="390" t="s">
        <v>725</v>
      </c>
      <c r="C50" s="390"/>
      <c r="D50" s="390"/>
      <c r="E50" s="390"/>
      <c r="F50" s="390"/>
      <c r="G50" s="390"/>
    </row>
    <row r="51" spans="1:7" ht="15" customHeight="1">
      <c r="A51" s="390" t="s">
        <v>726</v>
      </c>
      <c r="B51" s="419"/>
      <c r="C51" s="390"/>
      <c r="D51" s="390"/>
      <c r="E51" s="390"/>
      <c r="F51" s="390"/>
      <c r="G51" s="390"/>
    </row>
    <row r="52" spans="1:7" ht="15" customHeight="1">
      <c r="A52" s="390" t="s">
        <v>727</v>
      </c>
      <c r="B52" s="419"/>
      <c r="C52" s="390"/>
      <c r="D52" s="390"/>
      <c r="E52" s="390"/>
      <c r="F52" s="390"/>
      <c r="G52" s="390"/>
    </row>
    <row r="53" spans="1:7" ht="15" customHeight="1">
      <c r="A53" s="390" t="s">
        <v>728</v>
      </c>
      <c r="B53" s="419"/>
      <c r="C53" s="390"/>
      <c r="D53" s="390"/>
      <c r="E53" s="390"/>
      <c r="F53" s="390"/>
      <c r="G53" s="390"/>
    </row>
    <row r="54" spans="1:7" ht="15" customHeight="1">
      <c r="A54" s="390" t="s">
        <v>729</v>
      </c>
      <c r="B54" s="419"/>
      <c r="C54" s="390"/>
      <c r="D54" s="390"/>
      <c r="E54" s="390"/>
      <c r="F54" s="390"/>
      <c r="G54" s="390"/>
    </row>
    <row r="55" spans="1:7" ht="15" customHeight="1">
      <c r="A55" s="390" t="s">
        <v>730</v>
      </c>
      <c r="B55" s="419"/>
      <c r="C55" s="390"/>
      <c r="D55" s="390"/>
      <c r="E55" s="390"/>
      <c r="F55" s="390"/>
      <c r="G55" s="390"/>
    </row>
    <row r="56" spans="1:7" ht="15" customHeight="1">
      <c r="A56" s="390" t="s">
        <v>731</v>
      </c>
      <c r="B56" s="419"/>
      <c r="C56" s="390"/>
      <c r="D56" s="390"/>
      <c r="E56" s="390"/>
      <c r="F56" s="390"/>
      <c r="G56" s="390"/>
    </row>
    <row r="57" spans="1:7" ht="15" customHeight="1">
      <c r="A57" s="390"/>
      <c r="B57" s="390" t="s">
        <v>732</v>
      </c>
      <c r="C57" s="390"/>
      <c r="D57" s="390"/>
      <c r="E57" s="390"/>
      <c r="F57" s="390"/>
      <c r="G57" s="390"/>
    </row>
    <row r="58" spans="1:7" ht="15" customHeight="1">
      <c r="A58" s="390"/>
      <c r="B58" s="390" t="s">
        <v>733</v>
      </c>
      <c r="C58" s="390"/>
      <c r="D58" s="390"/>
      <c r="E58" s="390"/>
      <c r="F58" s="390"/>
      <c r="G58" s="390"/>
    </row>
    <row r="59" spans="1:7" ht="15" customHeight="1">
      <c r="A59" s="390" t="s">
        <v>734</v>
      </c>
      <c r="B59" s="419"/>
      <c r="C59" s="390"/>
      <c r="D59" s="390"/>
      <c r="E59" s="390"/>
      <c r="F59" s="390"/>
      <c r="G59" s="390"/>
    </row>
    <row r="60" spans="1:7" ht="15" customHeight="1">
      <c r="A60" s="390" t="s">
        <v>735</v>
      </c>
      <c r="B60" s="419"/>
      <c r="C60" s="390"/>
      <c r="D60" s="390"/>
      <c r="E60" s="390"/>
      <c r="F60" s="390"/>
      <c r="G60" s="390"/>
    </row>
    <row r="61" spans="1:7" ht="15" customHeight="1">
      <c r="A61" s="390" t="s">
        <v>736</v>
      </c>
      <c r="B61" s="419"/>
      <c r="C61" s="390"/>
      <c r="D61" s="390"/>
      <c r="E61" s="390"/>
      <c r="F61" s="390"/>
      <c r="G61" s="390"/>
    </row>
    <row r="62" spans="1:7" ht="15" customHeight="1">
      <c r="A62" s="390" t="s">
        <v>737</v>
      </c>
      <c r="B62" s="419"/>
      <c r="C62" s="390"/>
      <c r="D62" s="390"/>
      <c r="E62" s="390"/>
      <c r="F62" s="390"/>
      <c r="G62" s="390"/>
    </row>
    <row r="63" spans="1:7" ht="15" customHeight="1">
      <c r="A63" s="390" t="s">
        <v>738</v>
      </c>
      <c r="B63" s="419"/>
      <c r="C63" s="390"/>
      <c r="D63" s="390"/>
      <c r="E63" s="390"/>
      <c r="F63" s="390"/>
      <c r="G63" s="390"/>
    </row>
    <row r="64" spans="1:7" ht="15" customHeight="1">
      <c r="A64" s="390" t="s">
        <v>739</v>
      </c>
      <c r="B64" s="419"/>
      <c r="C64" s="390"/>
      <c r="D64" s="390"/>
      <c r="E64" s="390"/>
      <c r="F64" s="390"/>
      <c r="G64" s="390"/>
    </row>
    <row r="65" spans="1:7" ht="15" customHeight="1">
      <c r="A65" s="390" t="s">
        <v>740</v>
      </c>
      <c r="B65" s="419"/>
      <c r="C65" s="390"/>
      <c r="D65" s="390"/>
      <c r="E65" s="390"/>
      <c r="F65" s="390"/>
      <c r="G65" s="390"/>
    </row>
    <row r="66" spans="1:7" ht="15" customHeight="1">
      <c r="A66" s="390" t="s">
        <v>741</v>
      </c>
      <c r="B66" s="419"/>
      <c r="C66" s="390"/>
      <c r="D66" s="390"/>
      <c r="E66" s="390"/>
      <c r="F66" s="390"/>
      <c r="G66" s="390"/>
    </row>
  </sheetData>
  <mergeCells count="52">
    <mergeCell ref="C43:E43"/>
    <mergeCell ref="C44:E44"/>
    <mergeCell ref="C45:E45"/>
    <mergeCell ref="C46:E46"/>
    <mergeCell ref="C47:E47"/>
    <mergeCell ref="AM28:AN28"/>
    <mergeCell ref="AM29:AN29"/>
    <mergeCell ref="AM30:AN30"/>
    <mergeCell ref="A31:E31"/>
    <mergeCell ref="AM31:AN32"/>
    <mergeCell ref="A32:E32"/>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15:AN15"/>
    <mergeCell ref="AL7:AL10"/>
    <mergeCell ref="AM7:AN10"/>
    <mergeCell ref="F8:L8"/>
    <mergeCell ref="M8:S8"/>
    <mergeCell ref="T8:Z8"/>
    <mergeCell ref="AA8:AG8"/>
    <mergeCell ref="AH8:AJ8"/>
    <mergeCell ref="AM11:AN11"/>
    <mergeCell ref="AM12:AN12"/>
    <mergeCell ref="AM13:AN13"/>
    <mergeCell ref="AM14:AN14"/>
    <mergeCell ref="AK3:AN3"/>
    <mergeCell ref="AK4:AN4"/>
    <mergeCell ref="AH5:AJ5"/>
    <mergeCell ref="A7:A10"/>
    <mergeCell ref="B7:B8"/>
    <mergeCell ref="C7:C10"/>
    <mergeCell ref="D7:D10"/>
    <mergeCell ref="E7:E10"/>
    <mergeCell ref="F7:AJ7"/>
    <mergeCell ref="AK7:AK10"/>
    <mergeCell ref="B9:B10"/>
    <mergeCell ref="AK1:AN1"/>
    <mergeCell ref="M2:P2"/>
    <mergeCell ref="Q2:R2"/>
    <mergeCell ref="S2:T2"/>
    <mergeCell ref="U2:V2"/>
    <mergeCell ref="AK2:AN2"/>
  </mergeCells>
  <phoneticPr fontId="13"/>
  <dataValidations count="3">
    <dataValidation type="list" allowBlank="1" showInputMessage="1" sqref="B11:B30" xr:uid="{EF18DFD3-48F6-43D5-8ACA-B19B8380D03C}">
      <formula1>INDIRECT($AK$1)</formula1>
    </dataValidation>
    <dataValidation type="list" allowBlank="1" showInputMessage="1" showErrorMessage="1" sqref="AK4:AN4" xr:uid="{4E487E92-5593-48D5-A497-2A6696240D43}">
      <formula1>"予定,実績"</formula1>
    </dataValidation>
    <dataValidation type="list" allowBlank="1" showInputMessage="1" showErrorMessage="1" sqref="C11:C30" xr:uid="{0081941B-5E2A-456A-AFBB-73F0E797B201}">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F22A9-0938-4F60-BE29-76A279FDFB07}">
  <dimension ref="A1:AQ82"/>
  <sheetViews>
    <sheetView showGridLines="0" view="pageBreakPreview" zoomScaleNormal="100" zoomScaleSheetLayoutView="100" workbookViewId="0">
      <selection activeCell="B14" sqref="B14"/>
    </sheetView>
  </sheetViews>
  <sheetFormatPr defaultColWidth="9.109375" defaultRowHeight="21" customHeight="1"/>
  <cols>
    <col min="1" max="1" width="2.77734375" style="369" customWidth="1"/>
    <col min="2" max="2" width="15.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778</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8" customHeight="1">
      <c r="A13" s="378">
        <v>3</v>
      </c>
      <c r="B13" s="379" t="s">
        <v>752</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t="s">
        <v>754</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t="s">
        <v>779</v>
      </c>
      <c r="C15" s="380" t="s">
        <v>670</v>
      </c>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755</v>
      </c>
      <c r="B36" s="375"/>
      <c r="C36" s="375"/>
      <c r="D36" s="375"/>
      <c r="E36" s="375"/>
      <c r="F36" s="375"/>
      <c r="G36" s="390"/>
      <c r="H36" s="390"/>
      <c r="I36" s="390"/>
      <c r="J36" s="390"/>
      <c r="K36" s="390"/>
      <c r="L36" s="390"/>
      <c r="M36" s="390"/>
      <c r="N36" s="390"/>
      <c r="O36" s="390"/>
      <c r="AM36" s="375"/>
      <c r="AN36" s="366"/>
    </row>
    <row r="37" spans="1:43" ht="24.9" customHeight="1">
      <c r="A37" s="1187"/>
      <c r="B37" s="1187"/>
      <c r="C37" s="1187"/>
      <c r="D37" s="423">
        <v>4</v>
      </c>
      <c r="E37" s="423">
        <v>5</v>
      </c>
      <c r="F37" s="1245">
        <v>6</v>
      </c>
      <c r="G37" s="1245"/>
      <c r="H37" s="1245"/>
      <c r="I37" s="1245">
        <v>7</v>
      </c>
      <c r="J37" s="1245"/>
      <c r="K37" s="1245"/>
      <c r="L37" s="1245">
        <v>8</v>
      </c>
      <c r="M37" s="1245"/>
      <c r="N37" s="1245"/>
      <c r="O37" s="1245">
        <v>9</v>
      </c>
      <c r="P37" s="1245"/>
      <c r="Q37" s="1245"/>
      <c r="R37" s="1245">
        <v>10</v>
      </c>
      <c r="S37" s="1245"/>
      <c r="T37" s="1245"/>
      <c r="U37" s="1245">
        <v>11</v>
      </c>
      <c r="V37" s="1245"/>
      <c r="W37" s="1245"/>
      <c r="X37" s="1245">
        <v>12</v>
      </c>
      <c r="Y37" s="1245"/>
      <c r="Z37" s="1245"/>
      <c r="AA37" s="1245">
        <v>1</v>
      </c>
      <c r="AB37" s="1245"/>
      <c r="AC37" s="1245"/>
      <c r="AD37" s="1245">
        <v>2</v>
      </c>
      <c r="AE37" s="1245"/>
      <c r="AF37" s="1245"/>
      <c r="AG37" s="1245">
        <v>3</v>
      </c>
      <c r="AH37" s="1245"/>
      <c r="AI37" s="1245"/>
      <c r="AJ37" s="1187" t="s">
        <v>756</v>
      </c>
      <c r="AK37" s="1187"/>
      <c r="AL37" s="410" t="s">
        <v>757</v>
      </c>
      <c r="AM37" s="392"/>
      <c r="AN37" s="392"/>
      <c r="AO37" s="392"/>
      <c r="AP37" s="392"/>
      <c r="AQ37" s="392"/>
    </row>
    <row r="38" spans="1:43" ht="18" customHeight="1">
      <c r="A38" s="1249" t="s">
        <v>758</v>
      </c>
      <c r="B38" s="1249"/>
      <c r="C38" s="1249"/>
      <c r="D38" s="383">
        <v>1400</v>
      </c>
      <c r="E38" s="383">
        <v>1310</v>
      </c>
      <c r="F38" s="1246">
        <v>1400</v>
      </c>
      <c r="G38" s="1246"/>
      <c r="H38" s="1246"/>
      <c r="I38" s="1246">
        <v>1470</v>
      </c>
      <c r="J38" s="1246"/>
      <c r="K38" s="1246"/>
      <c r="L38" s="1246">
        <v>1470</v>
      </c>
      <c r="M38" s="1246"/>
      <c r="N38" s="1246"/>
      <c r="O38" s="1246">
        <v>1330</v>
      </c>
      <c r="P38" s="1246"/>
      <c r="Q38" s="1246"/>
      <c r="R38" s="1246">
        <v>1400</v>
      </c>
      <c r="S38" s="1246"/>
      <c r="T38" s="1246"/>
      <c r="U38" s="1246">
        <v>1400</v>
      </c>
      <c r="V38" s="1246"/>
      <c r="W38" s="1246"/>
      <c r="X38" s="1246">
        <v>1330</v>
      </c>
      <c r="Y38" s="1246"/>
      <c r="Z38" s="1246"/>
      <c r="AA38" s="1246">
        <v>1330</v>
      </c>
      <c r="AB38" s="1246"/>
      <c r="AC38" s="1246"/>
      <c r="AD38" s="1246">
        <v>1330</v>
      </c>
      <c r="AE38" s="1246"/>
      <c r="AF38" s="1246"/>
      <c r="AG38" s="1246">
        <v>1400</v>
      </c>
      <c r="AH38" s="1246"/>
      <c r="AI38" s="1246"/>
      <c r="AJ38" s="1234">
        <f>SUM(D38:AI38)</f>
        <v>16570</v>
      </c>
      <c r="AK38" s="1234"/>
      <c r="AL38" s="1247">
        <f>ROUNDUP(AJ38/AJ39,1)</f>
        <v>70</v>
      </c>
      <c r="AM38" s="392"/>
      <c r="AN38" s="392"/>
      <c r="AO38" s="392"/>
      <c r="AP38" s="392"/>
      <c r="AQ38" s="392"/>
    </row>
    <row r="39" spans="1:43" ht="18" customHeight="1">
      <c r="A39" s="1249" t="s">
        <v>759</v>
      </c>
      <c r="B39" s="1249"/>
      <c r="C39" s="1249"/>
      <c r="D39" s="383">
        <v>20</v>
      </c>
      <c r="E39" s="383">
        <v>19</v>
      </c>
      <c r="F39" s="1246">
        <v>20</v>
      </c>
      <c r="G39" s="1246"/>
      <c r="H39" s="1246"/>
      <c r="I39" s="1246">
        <v>21</v>
      </c>
      <c r="J39" s="1246"/>
      <c r="K39" s="1246"/>
      <c r="L39" s="1246">
        <v>21</v>
      </c>
      <c r="M39" s="1246"/>
      <c r="N39" s="1246"/>
      <c r="O39" s="1246">
        <v>19</v>
      </c>
      <c r="P39" s="1246"/>
      <c r="Q39" s="1246"/>
      <c r="R39" s="1246">
        <v>20</v>
      </c>
      <c r="S39" s="1246"/>
      <c r="T39" s="1246"/>
      <c r="U39" s="1246">
        <v>20</v>
      </c>
      <c r="V39" s="1246"/>
      <c r="W39" s="1246"/>
      <c r="X39" s="1246">
        <v>19</v>
      </c>
      <c r="Y39" s="1246"/>
      <c r="Z39" s="1246"/>
      <c r="AA39" s="1246">
        <v>19</v>
      </c>
      <c r="AB39" s="1246"/>
      <c r="AC39" s="1246"/>
      <c r="AD39" s="1246">
        <v>19</v>
      </c>
      <c r="AE39" s="1246"/>
      <c r="AF39" s="1246"/>
      <c r="AG39" s="1246">
        <v>20</v>
      </c>
      <c r="AH39" s="1246"/>
      <c r="AI39" s="1246"/>
      <c r="AJ39" s="1234">
        <f>+SUM(D39:AI39)</f>
        <v>237</v>
      </c>
      <c r="AK39" s="1234"/>
      <c r="AL39" s="1248"/>
      <c r="AM39" s="392"/>
      <c r="AN39" s="392"/>
      <c r="AO39" s="392"/>
      <c r="AP39" s="392"/>
      <c r="AQ39" s="392"/>
    </row>
    <row r="40" spans="1:43" ht="5.0999999999999996" customHeight="1">
      <c r="A40" s="391"/>
      <c r="B40" s="391"/>
      <c r="C40" s="391"/>
      <c r="D40" s="392"/>
      <c r="E40" s="392"/>
      <c r="F40" s="392"/>
      <c r="G40" s="392"/>
      <c r="H40" s="392"/>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90"/>
      <c r="AH40" s="390"/>
      <c r="AI40" s="390"/>
      <c r="AJ40" s="393"/>
      <c r="AK40" s="390"/>
      <c r="AL40" s="375"/>
      <c r="AM40" s="375"/>
      <c r="AN40" s="366"/>
    </row>
    <row r="41" spans="1:43" ht="18" customHeight="1">
      <c r="A41" s="365" t="s">
        <v>681</v>
      </c>
      <c r="B41" s="390"/>
      <c r="D41" s="390"/>
      <c r="E41" s="390"/>
      <c r="F41" s="390"/>
      <c r="G41" s="390"/>
      <c r="H41" s="390"/>
      <c r="I41" s="392"/>
      <c r="J41" s="392"/>
      <c r="K41" s="392"/>
      <c r="L41" s="392"/>
      <c r="M41" s="392"/>
      <c r="N41" s="392"/>
      <c r="O41" s="390"/>
      <c r="P41" s="390"/>
      <c r="Q41" s="390"/>
      <c r="R41" s="390"/>
      <c r="S41" s="390"/>
      <c r="T41" s="390"/>
      <c r="U41" s="390"/>
      <c r="V41" s="390"/>
      <c r="W41" s="375"/>
      <c r="X41" s="390"/>
      <c r="Y41" s="390"/>
      <c r="Z41" s="390"/>
      <c r="AA41" s="390"/>
      <c r="AB41" s="390"/>
      <c r="AC41" s="390"/>
      <c r="AD41" s="390"/>
      <c r="AE41" s="390"/>
      <c r="AF41" s="390"/>
      <c r="AG41" s="390"/>
      <c r="AH41" s="390"/>
      <c r="AI41" s="390"/>
      <c r="AJ41" s="393"/>
      <c r="AK41" s="390"/>
      <c r="AL41" s="375"/>
      <c r="AM41" s="375"/>
      <c r="AN41" s="366"/>
    </row>
    <row r="42" spans="1:43" ht="45" customHeight="1">
      <c r="A42" s="1187" t="s">
        <v>685</v>
      </c>
      <c r="B42" s="1187"/>
      <c r="C42" s="1187" t="s">
        <v>752</v>
      </c>
      <c r="D42" s="1187"/>
      <c r="E42" s="1194" t="s">
        <v>780</v>
      </c>
      <c r="F42" s="1194"/>
      <c r="G42" s="1194"/>
      <c r="H42" s="1194"/>
      <c r="I42" s="392"/>
      <c r="J42" s="392"/>
      <c r="K42" s="392"/>
      <c r="L42" s="392"/>
      <c r="M42" s="392"/>
      <c r="N42" s="392"/>
      <c r="O42" s="392"/>
      <c r="P42" s="392"/>
      <c r="Q42" s="392"/>
      <c r="R42" s="392"/>
      <c r="S42" s="392"/>
      <c r="T42" s="392"/>
      <c r="U42" s="392"/>
      <c r="W42" s="375"/>
      <c r="X42" s="390"/>
      <c r="Y42" s="390"/>
      <c r="Z42" s="390"/>
      <c r="AA42" s="390"/>
      <c r="AB42" s="390"/>
      <c r="AC42" s="390"/>
      <c r="AD42" s="390"/>
      <c r="AE42" s="390"/>
      <c r="AF42" s="390"/>
      <c r="AG42" s="390"/>
      <c r="AH42" s="390"/>
      <c r="AI42" s="390"/>
      <c r="AJ42" s="393"/>
      <c r="AK42" s="390"/>
      <c r="AL42" s="375"/>
      <c r="AM42" s="375"/>
      <c r="AN42" s="366"/>
    </row>
    <row r="43" spans="1:43" ht="18" customHeight="1">
      <c r="A43" s="1194" t="s">
        <v>687</v>
      </c>
      <c r="B43" s="1194"/>
      <c r="C43" s="1250">
        <f>ROUNDDOWN(IF(AL38&lt;=60,1,1+ROUNDUP((AL38-60)/40,0)),1)</f>
        <v>2</v>
      </c>
      <c r="D43" s="1250"/>
      <c r="E43" s="1250">
        <f>ROUNDDOWN(AL38/6,1)</f>
        <v>11.6</v>
      </c>
      <c r="F43" s="1250"/>
      <c r="G43" s="1250"/>
      <c r="H43" s="1250"/>
      <c r="I43" s="392"/>
      <c r="J43" s="392"/>
      <c r="K43" s="392"/>
      <c r="L43" s="392"/>
      <c r="M43" s="392"/>
      <c r="N43" s="392"/>
      <c r="O43" s="392"/>
      <c r="P43" s="392"/>
      <c r="Q43" s="392"/>
      <c r="R43" s="392"/>
      <c r="S43" s="392"/>
      <c r="T43" s="392"/>
      <c r="U43" s="392"/>
      <c r="W43" s="375"/>
      <c r="X43" s="390"/>
      <c r="Y43" s="390"/>
      <c r="Z43" s="390"/>
      <c r="AA43" s="390"/>
      <c r="AB43" s="390"/>
      <c r="AC43" s="390"/>
      <c r="AD43" s="390"/>
      <c r="AE43" s="390"/>
      <c r="AF43" s="390"/>
      <c r="AG43" s="390"/>
      <c r="AH43" s="390"/>
      <c r="AI43" s="390"/>
      <c r="AJ43" s="393"/>
      <c r="AK43" s="390"/>
      <c r="AL43" s="375"/>
      <c r="AM43" s="375"/>
      <c r="AN43" s="366"/>
    </row>
    <row r="44" spans="1:43" ht="5.0999999999999996" customHeight="1">
      <c r="A44" s="391"/>
      <c r="B44" s="391"/>
      <c r="C44" s="391"/>
      <c r="D44" s="391"/>
      <c r="E44" s="391"/>
      <c r="F44" s="391"/>
      <c r="G44" s="391"/>
      <c r="H44" s="391"/>
      <c r="I44" s="391"/>
      <c r="J44" s="390"/>
      <c r="K44" s="390"/>
      <c r="L44" s="390"/>
      <c r="M44" s="393"/>
      <c r="N44" s="390"/>
      <c r="O44" s="390"/>
      <c r="P44" s="390"/>
      <c r="Q44" s="392"/>
      <c r="W44" s="375"/>
      <c r="X44" s="390"/>
      <c r="Y44" s="390"/>
      <c r="Z44" s="390"/>
      <c r="AA44" s="390"/>
      <c r="AB44" s="390"/>
      <c r="AC44" s="390"/>
      <c r="AD44" s="390"/>
      <c r="AE44" s="390"/>
      <c r="AF44" s="390"/>
      <c r="AG44" s="390"/>
      <c r="AH44" s="390"/>
      <c r="AI44" s="390"/>
      <c r="AJ44" s="393"/>
      <c r="AK44" s="390"/>
      <c r="AL44" s="375"/>
      <c r="AM44" s="375"/>
      <c r="AN44" s="366"/>
    </row>
    <row r="45" spans="1:43" ht="21" customHeight="1">
      <c r="A45" s="365" t="s">
        <v>704</v>
      </c>
      <c r="B45" s="369"/>
      <c r="C45" s="370"/>
      <c r="D45" s="370"/>
      <c r="E45" s="370"/>
      <c r="F45" s="370"/>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70"/>
      <c r="AM45" s="370"/>
      <c r="AN45" s="366"/>
    </row>
    <row r="46" spans="1:43" ht="24.9" customHeight="1">
      <c r="A46" s="366"/>
      <c r="B46" s="375"/>
      <c r="C46" s="1224" t="str">
        <f>IF(VLOOKUP($AK$1,[4]選択肢!$A$1:$J$32,C51,FALSE)=0,"-",VLOOKUP($AK$1,[4]選択肢!$A$1:$J$32,C51,FALSE))</f>
        <v>管理者</v>
      </c>
      <c r="D46" s="1225"/>
      <c r="E46" s="1226" t="str">
        <f>IF(VLOOKUP($AK$1,[4]選択肢!$A$1:$J$32,E51,FALSE)=0,"-",VLOOKUP($AK$1,[4]選択肢!$A$1:$J$32,E51,FALSE))</f>
        <v>サービス管理責任者</v>
      </c>
      <c r="F46" s="1226"/>
      <c r="G46" s="1226"/>
      <c r="H46" s="1226"/>
      <c r="I46" s="1224" t="str">
        <f>IF(VLOOKUP($AK$1,[4]選択肢!$A$1:$J$32,I51,FALSE)=0,"-",VLOOKUP($AK$1,[4]選択肢!$A$1:$J$32,I51,FALSE))</f>
        <v>看護職員</v>
      </c>
      <c r="J46" s="1225"/>
      <c r="K46" s="1225"/>
      <c r="L46" s="1225"/>
      <c r="M46" s="1225"/>
      <c r="N46" s="1227"/>
      <c r="O46" s="1224" t="str">
        <f>IF(VLOOKUP($AK$1,[4]選択肢!$A$1:$J$32,O51,FALSE)=0,"-",VLOOKUP($AK$1,[4]選択肢!$A$1:$J$32,O51,FALSE))</f>
        <v>理学療法士</v>
      </c>
      <c r="P46" s="1225"/>
      <c r="Q46" s="1225"/>
      <c r="R46" s="1225"/>
      <c r="S46" s="1225"/>
      <c r="T46" s="1227"/>
      <c r="U46" s="1224" t="str">
        <f>IF(VLOOKUP($AK$1,[4]選択肢!$A$1:$J$32,U51,FALSE)=0,"-",VLOOKUP($AK$1,[4]選択肢!$A$1:$J$32,U51,FALSE))</f>
        <v>作業療法士</v>
      </c>
      <c r="V46" s="1225"/>
      <c r="W46" s="1225"/>
      <c r="X46" s="1225"/>
      <c r="Y46" s="1225"/>
      <c r="Z46" s="1227"/>
      <c r="AA46" s="1224" t="str">
        <f>IF(VLOOKUP($AK$1,[4]選択肢!$A$1:$J$32,AA51,FALSE)=0,"-",VLOOKUP($AK$1,[4]選択肢!$A$1:$J$32,AA51,FALSE))</f>
        <v>言語聴覚士</v>
      </c>
      <c r="AB46" s="1225"/>
      <c r="AC46" s="1225"/>
      <c r="AD46" s="1225"/>
      <c r="AE46" s="1225"/>
      <c r="AF46" s="1227"/>
      <c r="AG46" s="1226" t="str">
        <f>IF(VLOOKUP($AK$1,[4]選択肢!$A$1:$J$32,AG51,FALSE)=0,"-",VLOOKUP($AK$1,[4]選択肢!$A$1:$J$32,AG51,FALSE))</f>
        <v>生活支援員</v>
      </c>
      <c r="AH46" s="1226"/>
      <c r="AI46" s="1226"/>
      <c r="AJ46" s="1226"/>
      <c r="AK46" s="1226"/>
      <c r="AL46" s="1226" t="str">
        <f>IF(VLOOKUP($AK$1,[4]選択肢!$A$1:$J$32,AL51,FALSE)=0,"-",VLOOKUP($AK$1,[4]選択肢!$A$1:$J$32,AL51,FALSE))</f>
        <v>-</v>
      </c>
      <c r="AM46" s="1226"/>
      <c r="AN46" s="366"/>
    </row>
    <row r="47" spans="1:43" ht="18" customHeight="1">
      <c r="A47" s="366"/>
      <c r="B47" s="375"/>
      <c r="C47" s="407" t="s">
        <v>705</v>
      </c>
      <c r="D47" s="407" t="s">
        <v>706</v>
      </c>
      <c r="E47" s="408" t="s">
        <v>705</v>
      </c>
      <c r="F47" s="1233" t="s">
        <v>706</v>
      </c>
      <c r="G47" s="1233"/>
      <c r="H47" s="1233"/>
      <c r="I47" s="1229" t="s">
        <v>705</v>
      </c>
      <c r="J47" s="1230"/>
      <c r="K47" s="1231"/>
      <c r="L47" s="1229" t="s">
        <v>706</v>
      </c>
      <c r="M47" s="1230"/>
      <c r="N47" s="1231"/>
      <c r="O47" s="1229" t="s">
        <v>705</v>
      </c>
      <c r="P47" s="1230"/>
      <c r="Q47" s="1231"/>
      <c r="R47" s="1229" t="s">
        <v>706</v>
      </c>
      <c r="S47" s="1230"/>
      <c r="T47" s="1231"/>
      <c r="U47" s="1229" t="s">
        <v>705</v>
      </c>
      <c r="V47" s="1230"/>
      <c r="W47" s="1231"/>
      <c r="X47" s="1229" t="s">
        <v>706</v>
      </c>
      <c r="Y47" s="1230"/>
      <c r="Z47" s="1231"/>
      <c r="AA47" s="1229" t="s">
        <v>705</v>
      </c>
      <c r="AB47" s="1230"/>
      <c r="AC47" s="1231"/>
      <c r="AD47" s="1229" t="s">
        <v>706</v>
      </c>
      <c r="AE47" s="1230"/>
      <c r="AF47" s="1231"/>
      <c r="AG47" s="1229" t="s">
        <v>705</v>
      </c>
      <c r="AH47" s="1230"/>
      <c r="AI47" s="1231"/>
      <c r="AJ47" s="1229" t="s">
        <v>706</v>
      </c>
      <c r="AK47" s="1231"/>
      <c r="AL47" s="408" t="s">
        <v>761</v>
      </c>
      <c r="AM47" s="408" t="s">
        <v>762</v>
      </c>
      <c r="AN47" s="366"/>
    </row>
    <row r="48" spans="1:43" ht="18" customHeight="1">
      <c r="A48" s="366"/>
      <c r="B48" s="400" t="s">
        <v>707</v>
      </c>
      <c r="C48" s="408">
        <f>COUNTIFS($B$11:$B$30,C$46,$C$11:$C$30,"A",$E$11:$E$30,"*")</f>
        <v>1</v>
      </c>
      <c r="D48" s="408">
        <f>COUNTIFS($B$11:$B$30,C$46,$C$11:$C$30,"B",$E$11:$E$30,"*")</f>
        <v>0</v>
      </c>
      <c r="E48" s="408">
        <f>COUNTIFS($B$11:$B$30,E$46,$C$11:$C$30,"A",$E$11:$E$30,"*")</f>
        <v>0</v>
      </c>
      <c r="F48" s="1229">
        <f>COUNTIFS($B$11:$B$30,E$46,$C$11:$C$30,"B",$E$11:$E$30,"*")</f>
        <v>1</v>
      </c>
      <c r="G48" s="1230"/>
      <c r="H48" s="1231"/>
      <c r="I48" s="1229">
        <f>COUNTIFS($B$11:$B$30,I$46,$C$11:$C$30,"A",$E$11:$E$30,"*")</f>
        <v>0</v>
      </c>
      <c r="J48" s="1230"/>
      <c r="K48" s="1231"/>
      <c r="L48" s="1229">
        <f>COUNTIFS($B$11:$B$30,I$46,$C$11:$C$30,"B",$E$11:$E$30,"*")</f>
        <v>0</v>
      </c>
      <c r="M48" s="1230"/>
      <c r="N48" s="1231"/>
      <c r="O48" s="1229">
        <f>COUNTIFS($B$11:$B$30,O$46,$C$11:$C$30,"A",$E$11:$E$30,"*")</f>
        <v>0</v>
      </c>
      <c r="P48" s="1230"/>
      <c r="Q48" s="1231"/>
      <c r="R48" s="1229">
        <f>COUNTIFS($B$11:$B$30,O$46,$C$11:$C$30,"B",$E$11:$E$30,"*")</f>
        <v>0</v>
      </c>
      <c r="S48" s="1230"/>
      <c r="T48" s="1231"/>
      <c r="U48" s="1229">
        <f>COUNTIFS($B$11:$B$30,U$46,$C$11:$C$30,"A",$E$11:$E$30,"*")</f>
        <v>0</v>
      </c>
      <c r="V48" s="1230"/>
      <c r="W48" s="1231"/>
      <c r="X48" s="1229">
        <f>COUNTIFS($B$11:$B$30,U$46,$C$11:$C$30,"B",$E$11:$E$30,"*")</f>
        <v>0</v>
      </c>
      <c r="Y48" s="1230"/>
      <c r="Z48" s="1231"/>
      <c r="AA48" s="1229">
        <f>COUNTIFS($B$11:$B$30,AA$46,$C$11:$C$30,"A",$E$11:$E$30,"*")</f>
        <v>0</v>
      </c>
      <c r="AB48" s="1230"/>
      <c r="AC48" s="1231"/>
      <c r="AD48" s="1229">
        <f>COUNTIFS($B$11:$B$30,AA$46,$C$11:$C$30,"B",$E$11:$E$30,"*")</f>
        <v>0</v>
      </c>
      <c r="AE48" s="1230"/>
      <c r="AF48" s="1231"/>
      <c r="AG48" s="1229">
        <f>COUNTIFS($B$11:$B$30,AG$46,$C$11:$C$30,"A",$E$11:$E$30,"*")</f>
        <v>0</v>
      </c>
      <c r="AH48" s="1230"/>
      <c r="AI48" s="1231"/>
      <c r="AJ48" s="1229">
        <f>COUNTIFS($B$11:$B$30,AG$46,$C$11:$C$30,"B",$E$11:$E$30,"*")</f>
        <v>0</v>
      </c>
      <c r="AK48" s="1231"/>
      <c r="AL48" s="408">
        <f>COUNTIFS($B$11:$B$30,AL$46,$C$11:$C$30,"A",$E$11:$E$30,"*")</f>
        <v>0</v>
      </c>
      <c r="AM48" s="408">
        <f>COUNTIFS($B$11:$B$30,AL$46,$C$11:$C$30,"B",$E$11:$E$30,"*")</f>
        <v>0</v>
      </c>
      <c r="AN48" s="366"/>
    </row>
    <row r="49" spans="1:40" ht="18" customHeight="1">
      <c r="A49" s="366"/>
      <c r="B49" s="410" t="s">
        <v>708</v>
      </c>
      <c r="C49" s="408">
        <f>COUNTIFS($B$11:$B$30,C$46,$C$11:$C$30,"C",$E$11:$E$30,"*")</f>
        <v>0</v>
      </c>
      <c r="D49" s="408">
        <f>COUNTIFS($B$11:$B$30,C$46,$C$11:$C$30,"D",$E$11:$E$30,"*")</f>
        <v>0</v>
      </c>
      <c r="E49" s="408">
        <f>COUNTIFS($B$11:$B$30,E$46,$C$11:$C$30,"C",$E$11:$E$30,"*")</f>
        <v>1</v>
      </c>
      <c r="F49" s="1229">
        <f>COUNTIFS($B$11:$B$30,E$46,$C$11:$C$30,"D",$E$11:$E$30,"*")</f>
        <v>0</v>
      </c>
      <c r="G49" s="1230"/>
      <c r="H49" s="1231"/>
      <c r="I49" s="1229">
        <f>COUNTIFS($B$11:$B$30,I$46,$C$11:$C$30,"C",$E$11:$E$30,"*")</f>
        <v>0</v>
      </c>
      <c r="J49" s="1230"/>
      <c r="K49" s="1231"/>
      <c r="L49" s="1229">
        <f>COUNTIFS($B$11:$B$30,I$46,$C$11:$C$30,"D",$E$11:$E$30,"*")</f>
        <v>1</v>
      </c>
      <c r="M49" s="1230"/>
      <c r="N49" s="1231"/>
      <c r="O49" s="1229">
        <f>COUNTIFS($B$11:$B$30,O$46,$C$11:$C$30,"C",$E$11:$E$30,"*")</f>
        <v>0</v>
      </c>
      <c r="P49" s="1230"/>
      <c r="Q49" s="1231"/>
      <c r="R49" s="1229">
        <f>COUNTIFS($B$11:$B$30,O$46,$C$11:$C$30,"D",$E$11:$E$30,"*")</f>
        <v>0</v>
      </c>
      <c r="S49" s="1230"/>
      <c r="T49" s="1231"/>
      <c r="U49" s="1229">
        <f>COUNTIFS($B$11:$B$30,U$46,$C$11:$C$30,"C",$E$11:$E$30,"*")</f>
        <v>0</v>
      </c>
      <c r="V49" s="1230"/>
      <c r="W49" s="1231"/>
      <c r="X49" s="1229">
        <f>COUNTIFS($B$11:$B$30,U$46,$C$11:$C$30,"D",$E$11:$E$30,"*")</f>
        <v>0</v>
      </c>
      <c r="Y49" s="1230"/>
      <c r="Z49" s="1231"/>
      <c r="AA49" s="1229">
        <f>COUNTIFS($B$11:$B$30,AA$46,$C$11:$C$30,"C",$E$11:$E$30,"*")</f>
        <v>0</v>
      </c>
      <c r="AB49" s="1230"/>
      <c r="AC49" s="1231"/>
      <c r="AD49" s="1229">
        <f>COUNTIFS($B$11:$B$30,AA$46,$C$11:$C$30,"D",$E$11:$E$30,"*")</f>
        <v>0</v>
      </c>
      <c r="AE49" s="1230"/>
      <c r="AF49" s="1231"/>
      <c r="AG49" s="1229">
        <f>COUNTIFS($B$11:$B$30,AG$46,$C$11:$C$30,"C",$E$11:$E$30,"*")</f>
        <v>0</v>
      </c>
      <c r="AH49" s="1230"/>
      <c r="AI49" s="1231"/>
      <c r="AJ49" s="1229">
        <f>COUNTIFS($B$11:$B$30,AG$46,$C$11:$C$30,"D",$E$11:$E$30,"*")</f>
        <v>0</v>
      </c>
      <c r="AK49" s="1231"/>
      <c r="AL49" s="408">
        <f>COUNTIFS($B$11:$B$30,AL$46,$C$11:$C$30,"C",$E$11:$E$30,"*")</f>
        <v>0</v>
      </c>
      <c r="AM49" s="408">
        <f>COUNTIFS($B$11:$B$30,AL$46,$C$11:$C$30,"D",$E$11:$E$30,"*")</f>
        <v>0</v>
      </c>
      <c r="AN49" s="366"/>
    </row>
    <row r="50" spans="1:40" ht="24.9" customHeight="1">
      <c r="A50" s="366"/>
      <c r="B50" s="410" t="s">
        <v>709</v>
      </c>
      <c r="C50" s="1224">
        <f>IF($AK$3="４週",SUMIFS($AK$11:$AK$30,$B$11:$B$30,C46)/4/$AH$5,IF($AK$3="歴月",SUMIFS($AK$11:$AK$30,$B$11:$B$30,C46)/$AL$5,"記載する期間を選択してください"))</f>
        <v>0</v>
      </c>
      <c r="D50" s="1227"/>
      <c r="E50" s="1224">
        <f>IF($AK$3="４週",SUMIFS($AK$11:$AK$30,$B$11:$B$30,E46)/4/$AH$5,IF($AK$3="歴月",SUMIFS($AK$11:$AK$30,$B$11:$B$30,E46)/$AL$5,"記載する期間を選択してください"))</f>
        <v>0</v>
      </c>
      <c r="F50" s="1225"/>
      <c r="G50" s="1225"/>
      <c r="H50" s="1227"/>
      <c r="I50" s="1224">
        <f>IF($AK$3="４週",SUMIFS($AK$11:$AK$30,$B$11:$B$30,I46)/4/$AH$5,IF($AK$3="歴月",SUMIFS($AK$11:$AK$30,$B$11:$B$30,I46)/$AL$5,"記載する期間を選択してください"))</f>
        <v>0</v>
      </c>
      <c r="J50" s="1225"/>
      <c r="K50" s="1225"/>
      <c r="L50" s="1225"/>
      <c r="M50" s="1225"/>
      <c r="N50" s="1227"/>
      <c r="O50" s="1224">
        <f>IF($AK$3="４週",SUMIFS($AK$11:$AK$30,$B$11:$B$30,O46)/4/$AH$5,IF($AK$3="歴月",SUMIFS($AK$11:$AK$30,$B$11:$B$30,O46)/$AL$5,"記載する期間を選択してください"))</f>
        <v>0</v>
      </c>
      <c r="P50" s="1225"/>
      <c r="Q50" s="1225"/>
      <c r="R50" s="1225"/>
      <c r="S50" s="1225"/>
      <c r="T50" s="1227"/>
      <c r="U50" s="1224">
        <f>IF($AK$3="４週",SUMIFS($AK$11:$AK$30,$B$11:$B$30,U46)/4/$AH$5,IF($AK$3="歴月",SUMIFS($AK$11:$AK$30,$B$11:$B$30,U46)/$AL$5,"記載する期間を選択してください"))</f>
        <v>0</v>
      </c>
      <c r="V50" s="1225"/>
      <c r="W50" s="1225"/>
      <c r="X50" s="1225"/>
      <c r="Y50" s="1225"/>
      <c r="Z50" s="1227"/>
      <c r="AA50" s="1224">
        <f>IF($AK$3="４週",SUMIFS($AK$11:$AK$30,$B$11:$B$30,AA46)/4/$AH$5,IF($AK$3="歴月",SUMIFS($AK$11:$AK$30,$B$11:$B$30,AA46)/$AL$5,"記載する期間を選択してください"))</f>
        <v>0</v>
      </c>
      <c r="AB50" s="1225"/>
      <c r="AC50" s="1225"/>
      <c r="AD50" s="1225"/>
      <c r="AE50" s="1225"/>
      <c r="AF50" s="1227"/>
      <c r="AG50" s="1224">
        <f>IF($AK$3="４週",SUMIFS($AK$11:$AK$30,$B$11:$B$30,AG46)/4/$AH$5,IF($AK$3="歴月",SUMIFS($AK$11:$AK$30,$B$11:$B$30,AG46)/$AL$5,"記載する期間を選択してください"))</f>
        <v>0</v>
      </c>
      <c r="AH50" s="1225"/>
      <c r="AI50" s="1225"/>
      <c r="AJ50" s="1225"/>
      <c r="AK50" s="1227"/>
      <c r="AL50" s="1224">
        <f>IF($AK$3="４週",SUMIFS($AK$11:$AK$30,$B$11:$B$30,AL46)/4/$AH$5,IF($AK$3="歴月",SUMIFS($AK$11:$AK$30,$B$11:$B$30,AL46)/$AL$5,"記載する期間を選択してください"))</f>
        <v>0</v>
      </c>
      <c r="AM50" s="1227"/>
      <c r="AN50" s="366"/>
    </row>
    <row r="51" spans="1:40" ht="5.0999999999999996" customHeight="1">
      <c r="A51" s="366"/>
      <c r="B51" s="369"/>
      <c r="C51" s="412">
        <v>2</v>
      </c>
      <c r="D51" s="412"/>
      <c r="E51" s="412">
        <v>3</v>
      </c>
      <c r="F51" s="412"/>
      <c r="G51" s="412"/>
      <c r="H51" s="412"/>
      <c r="I51" s="412">
        <v>4</v>
      </c>
      <c r="J51" s="412"/>
      <c r="K51" s="412"/>
      <c r="L51" s="412"/>
      <c r="M51" s="412"/>
      <c r="N51" s="412"/>
      <c r="O51" s="412">
        <v>5</v>
      </c>
      <c r="P51" s="412"/>
      <c r="Q51" s="412"/>
      <c r="R51" s="412"/>
      <c r="S51" s="412"/>
      <c r="T51" s="412"/>
      <c r="U51" s="412">
        <v>6</v>
      </c>
      <c r="V51" s="412"/>
      <c r="W51" s="412"/>
      <c r="X51" s="412"/>
      <c r="Y51" s="412"/>
      <c r="Z51" s="412"/>
      <c r="AA51" s="412">
        <v>7</v>
      </c>
      <c r="AB51" s="412"/>
      <c r="AC51" s="412"/>
      <c r="AD51" s="412"/>
      <c r="AE51" s="412"/>
      <c r="AF51" s="412"/>
      <c r="AG51" s="412">
        <v>8</v>
      </c>
      <c r="AH51" s="412"/>
      <c r="AI51" s="412"/>
      <c r="AJ51" s="412"/>
      <c r="AK51" s="412"/>
      <c r="AL51" s="412">
        <v>9</v>
      </c>
      <c r="AM51" s="413"/>
      <c r="AN51" s="366"/>
    </row>
    <row r="52" spans="1:40" ht="15" customHeight="1">
      <c r="A52" s="390" t="s">
        <v>710</v>
      </c>
      <c r="B52" s="414"/>
      <c r="C52" s="415"/>
      <c r="D52" s="415"/>
      <c r="E52" s="415"/>
      <c r="F52" s="416"/>
      <c r="G52" s="415"/>
      <c r="H52" s="412"/>
      <c r="I52" s="412"/>
      <c r="J52" s="412"/>
      <c r="K52" s="412"/>
      <c r="L52" s="412"/>
      <c r="M52" s="412"/>
      <c r="N52" s="412"/>
      <c r="O52" s="412"/>
      <c r="P52" s="412"/>
      <c r="Q52" s="412"/>
      <c r="R52" s="412">
        <v>6</v>
      </c>
      <c r="S52" s="412"/>
      <c r="T52" s="412"/>
      <c r="U52" s="412"/>
      <c r="V52" s="412"/>
      <c r="W52" s="412"/>
      <c r="X52" s="412">
        <v>7</v>
      </c>
      <c r="Y52" s="412"/>
      <c r="Z52" s="412"/>
      <c r="AA52" s="412"/>
      <c r="AB52" s="412"/>
      <c r="AC52" s="412"/>
      <c r="AD52" s="412">
        <v>8</v>
      </c>
      <c r="AE52" s="412"/>
      <c r="AF52" s="412"/>
      <c r="AG52" s="417"/>
      <c r="AH52" s="417"/>
      <c r="AI52" s="417"/>
      <c r="AJ52" s="417">
        <v>9</v>
      </c>
      <c r="AK52" s="418"/>
      <c r="AL52" s="418"/>
      <c r="AM52" s="366"/>
    </row>
    <row r="53" spans="1:40" s="390" customFormat="1" ht="15" customHeight="1">
      <c r="A53" s="390" t="s">
        <v>711</v>
      </c>
      <c r="B53" s="391"/>
      <c r="C53" s="391"/>
      <c r="D53" s="391"/>
      <c r="E53" s="391"/>
      <c r="F53" s="391"/>
      <c r="G53" s="391"/>
      <c r="H53" s="365"/>
      <c r="I53" s="365"/>
      <c r="J53" s="365"/>
      <c r="K53" s="365"/>
      <c r="L53" s="365"/>
      <c r="M53" s="365"/>
      <c r="N53" s="365"/>
      <c r="O53" s="365"/>
      <c r="P53" s="365"/>
      <c r="Q53" s="365"/>
      <c r="R53" s="365"/>
      <c r="S53" s="365"/>
      <c r="T53" s="365"/>
      <c r="U53" s="365"/>
      <c r="V53" s="365"/>
      <c r="W53" s="365"/>
      <c r="X53" s="365"/>
      <c r="Y53" s="365"/>
      <c r="Z53" s="365"/>
      <c r="AA53" s="365"/>
      <c r="AB53" s="365"/>
      <c r="AC53" s="365"/>
      <c r="AD53" s="365"/>
      <c r="AE53" s="365"/>
      <c r="AF53" s="365"/>
      <c r="AG53" s="365"/>
      <c r="AH53" s="365"/>
      <c r="AI53" s="365"/>
      <c r="AJ53" s="365"/>
      <c r="AK53" s="365"/>
      <c r="AL53" s="365"/>
      <c r="AM53" s="365"/>
    </row>
    <row r="54" spans="1:40" s="390" customFormat="1" ht="15" customHeight="1">
      <c r="A54" s="390" t="s">
        <v>712</v>
      </c>
      <c r="B54" s="391"/>
      <c r="C54" s="391"/>
      <c r="D54" s="391"/>
      <c r="E54" s="391"/>
      <c r="F54" s="391"/>
      <c r="G54" s="391"/>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c r="AF54" s="365"/>
      <c r="AG54" s="365"/>
      <c r="AH54" s="365"/>
      <c r="AI54" s="365"/>
      <c r="AJ54" s="365"/>
      <c r="AK54" s="365"/>
      <c r="AL54" s="365"/>
      <c r="AM54" s="365"/>
    </row>
    <row r="55" spans="1:40" s="390" customFormat="1" ht="15" customHeight="1">
      <c r="A55" s="390" t="s">
        <v>713</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row>
    <row r="56" spans="1:40" s="390" customFormat="1" ht="15" customHeight="1">
      <c r="A56" s="390" t="s">
        <v>714</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row>
    <row r="57" spans="1:40" ht="15" customHeight="1">
      <c r="A57" s="390" t="s">
        <v>715</v>
      </c>
      <c r="B57" s="419"/>
      <c r="C57" s="390"/>
      <c r="D57" s="390"/>
      <c r="E57" s="390"/>
      <c r="F57" s="390"/>
      <c r="G57" s="390"/>
    </row>
    <row r="58" spans="1:40" ht="15" customHeight="1">
      <c r="A58" s="390" t="s">
        <v>716</v>
      </c>
      <c r="B58" s="419"/>
      <c r="C58" s="390"/>
      <c r="D58" s="390"/>
      <c r="E58" s="390"/>
      <c r="F58" s="390"/>
      <c r="G58" s="390"/>
    </row>
    <row r="59" spans="1:40" ht="15" customHeight="1">
      <c r="A59" s="390"/>
      <c r="B59" s="400" t="s">
        <v>717</v>
      </c>
      <c r="C59" s="1187" t="s">
        <v>718</v>
      </c>
      <c r="D59" s="1187"/>
      <c r="E59" s="1187"/>
      <c r="F59" s="390"/>
      <c r="G59" s="390"/>
    </row>
    <row r="60" spans="1:40" ht="15" customHeight="1">
      <c r="A60" s="390"/>
      <c r="B60" s="420" t="s">
        <v>668</v>
      </c>
      <c r="C60" s="1234" t="s">
        <v>719</v>
      </c>
      <c r="D60" s="1234"/>
      <c r="E60" s="1234"/>
      <c r="F60" s="390"/>
      <c r="G60" s="390"/>
    </row>
    <row r="61" spans="1:40" ht="15" customHeight="1">
      <c r="A61" s="390"/>
      <c r="B61" s="420" t="s">
        <v>670</v>
      </c>
      <c r="C61" s="1234" t="s">
        <v>720</v>
      </c>
      <c r="D61" s="1234"/>
      <c r="E61" s="1234"/>
      <c r="F61" s="390"/>
      <c r="G61" s="390"/>
    </row>
    <row r="62" spans="1:40" ht="15" customHeight="1">
      <c r="A62" s="390"/>
      <c r="B62" s="420" t="s">
        <v>671</v>
      </c>
      <c r="C62" s="1234" t="s">
        <v>721</v>
      </c>
      <c r="D62" s="1234"/>
      <c r="E62" s="1234"/>
      <c r="F62" s="390"/>
      <c r="G62" s="390"/>
    </row>
    <row r="63" spans="1:40" ht="15" customHeight="1">
      <c r="A63" s="390"/>
      <c r="B63" s="420" t="s">
        <v>673</v>
      </c>
      <c r="C63" s="1234" t="s">
        <v>722</v>
      </c>
      <c r="D63" s="1234"/>
      <c r="E63" s="1234"/>
      <c r="F63" s="390"/>
      <c r="G63" s="390"/>
    </row>
    <row r="64" spans="1:40" ht="15" customHeight="1">
      <c r="A64" s="390"/>
      <c r="B64" s="390" t="s">
        <v>723</v>
      </c>
      <c r="C64" s="390"/>
      <c r="D64" s="390"/>
      <c r="E64" s="390"/>
      <c r="F64" s="390"/>
      <c r="G64" s="390"/>
    </row>
    <row r="65" spans="1:7" ht="15" customHeight="1">
      <c r="A65" s="390"/>
      <c r="B65" s="390" t="s">
        <v>724</v>
      </c>
      <c r="C65" s="390"/>
      <c r="D65" s="390"/>
      <c r="E65" s="390"/>
      <c r="F65" s="390"/>
      <c r="G65" s="390"/>
    </row>
    <row r="66" spans="1:7" ht="15" customHeight="1">
      <c r="A66" s="390"/>
      <c r="B66" s="390" t="s">
        <v>725</v>
      </c>
      <c r="C66" s="390"/>
      <c r="D66" s="390"/>
      <c r="E66" s="390"/>
      <c r="F66" s="390"/>
      <c r="G66" s="390"/>
    </row>
    <row r="67" spans="1:7" ht="15" customHeight="1">
      <c r="A67" s="390" t="s">
        <v>726</v>
      </c>
      <c r="B67" s="419"/>
      <c r="C67" s="390"/>
      <c r="D67" s="390"/>
      <c r="E67" s="390"/>
      <c r="F67" s="390"/>
      <c r="G67" s="390"/>
    </row>
    <row r="68" spans="1:7" ht="15" customHeight="1">
      <c r="A68" s="390" t="s">
        <v>727</v>
      </c>
      <c r="B68" s="419"/>
      <c r="C68" s="390"/>
      <c r="D68" s="390"/>
      <c r="E68" s="390"/>
      <c r="F68" s="390"/>
      <c r="G68" s="390"/>
    </row>
    <row r="69" spans="1:7" ht="15" customHeight="1">
      <c r="A69" s="390" t="s">
        <v>728</v>
      </c>
      <c r="B69" s="419"/>
      <c r="C69" s="390"/>
      <c r="D69" s="390"/>
      <c r="E69" s="390"/>
      <c r="F69" s="390"/>
      <c r="G69" s="390"/>
    </row>
    <row r="70" spans="1:7" ht="15" customHeight="1">
      <c r="A70" s="390" t="s">
        <v>729</v>
      </c>
      <c r="B70" s="419"/>
      <c r="C70" s="390"/>
      <c r="D70" s="390"/>
      <c r="E70" s="390"/>
      <c r="F70" s="390"/>
      <c r="G70" s="390"/>
    </row>
    <row r="71" spans="1:7" ht="15" customHeight="1">
      <c r="A71" s="390" t="s">
        <v>730</v>
      </c>
      <c r="B71" s="419"/>
      <c r="C71" s="390"/>
      <c r="D71" s="390"/>
      <c r="E71" s="390"/>
      <c r="F71" s="390"/>
      <c r="G71" s="390"/>
    </row>
    <row r="72" spans="1:7" ht="15" customHeight="1">
      <c r="A72" s="390" t="s">
        <v>731</v>
      </c>
      <c r="B72" s="419"/>
      <c r="C72" s="390"/>
      <c r="D72" s="390"/>
      <c r="E72" s="390"/>
      <c r="F72" s="390"/>
      <c r="G72" s="390"/>
    </row>
    <row r="73" spans="1:7" ht="15" customHeight="1">
      <c r="A73" s="390"/>
      <c r="B73" s="390" t="s">
        <v>732</v>
      </c>
      <c r="C73" s="390"/>
      <c r="D73" s="390"/>
      <c r="E73" s="390"/>
      <c r="F73" s="390"/>
      <c r="G73" s="390"/>
    </row>
    <row r="74" spans="1:7" ht="15" customHeight="1">
      <c r="A74" s="390"/>
      <c r="B74" s="390" t="s">
        <v>733</v>
      </c>
      <c r="C74" s="390"/>
      <c r="D74" s="390"/>
      <c r="E74" s="390"/>
      <c r="F74" s="390"/>
      <c r="G74" s="390"/>
    </row>
    <row r="75" spans="1:7" ht="15" customHeight="1">
      <c r="A75" s="390" t="s">
        <v>734</v>
      </c>
      <c r="B75" s="419"/>
      <c r="C75" s="390"/>
      <c r="D75" s="390"/>
      <c r="E75" s="390"/>
      <c r="F75" s="390"/>
      <c r="G75" s="390"/>
    </row>
    <row r="76" spans="1:7" ht="15" customHeight="1">
      <c r="A76" s="390" t="s">
        <v>735</v>
      </c>
      <c r="B76" s="419"/>
      <c r="C76" s="390"/>
      <c r="D76" s="390"/>
      <c r="E76" s="390"/>
      <c r="F76" s="390"/>
      <c r="G76" s="390"/>
    </row>
    <row r="77" spans="1:7" ht="15" customHeight="1">
      <c r="A77" s="390" t="s">
        <v>736</v>
      </c>
      <c r="B77" s="419"/>
      <c r="C77" s="390"/>
      <c r="D77" s="390"/>
      <c r="E77" s="390"/>
      <c r="F77" s="390"/>
      <c r="G77" s="390"/>
    </row>
    <row r="78" spans="1:7" ht="15" customHeight="1">
      <c r="A78" s="390" t="s">
        <v>737</v>
      </c>
      <c r="B78" s="419"/>
      <c r="C78" s="390"/>
      <c r="D78" s="390"/>
      <c r="E78" s="390"/>
      <c r="F78" s="390"/>
      <c r="G78" s="390"/>
    </row>
    <row r="79" spans="1:7" ht="15" customHeight="1">
      <c r="A79" s="390" t="s">
        <v>738</v>
      </c>
      <c r="B79" s="419"/>
      <c r="C79" s="390"/>
      <c r="D79" s="390"/>
      <c r="E79" s="390"/>
      <c r="F79" s="390"/>
      <c r="G79" s="390"/>
    </row>
    <row r="80" spans="1:7" ht="15" customHeight="1">
      <c r="A80" s="390" t="s">
        <v>739</v>
      </c>
      <c r="B80" s="419"/>
      <c r="C80" s="390"/>
      <c r="D80" s="390"/>
      <c r="E80" s="390"/>
      <c r="F80" s="390"/>
      <c r="G80" s="390"/>
    </row>
    <row r="81" spans="1:7" ht="15" customHeight="1">
      <c r="A81" s="390" t="s">
        <v>740</v>
      </c>
      <c r="B81" s="419"/>
      <c r="C81" s="390"/>
      <c r="D81" s="390"/>
      <c r="E81" s="390"/>
      <c r="F81" s="390"/>
      <c r="G81" s="390"/>
    </row>
    <row r="82" spans="1:7" ht="15" customHeight="1">
      <c r="A82" s="390" t="s">
        <v>741</v>
      </c>
      <c r="B82" s="419"/>
      <c r="C82" s="390"/>
      <c r="D82" s="390"/>
      <c r="E82" s="390"/>
      <c r="F82" s="390"/>
      <c r="G82" s="390"/>
    </row>
  </sheetData>
  <mergeCells count="144">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5">
    <dataValidation type="list" allowBlank="1" showInputMessage="1" sqref="B11:B30" xr:uid="{B1D1D0B7-8D2F-4020-BE25-6E8164ADE37D}">
      <formula1>INDIRECT($AK$1)</formula1>
    </dataValidation>
    <dataValidation type="list" allowBlank="1" showInputMessage="1" showErrorMessage="1" sqref="AK4:AN4" xr:uid="{BD9BE503-E67E-4D24-AEF8-F810EC71FCC1}">
      <formula1>"予定,実績"</formula1>
    </dataValidation>
    <dataValidation type="whole" operator="greaterThanOrEqual" allowBlank="1" showInputMessage="1" showErrorMessage="1" sqref="I38:I39 D38:F39 AG38:AG39 AD38:AD39 AA38:AA39 X38:X39 U38:U39 R38:R39 O38:O39 L38:L39" xr:uid="{4617AAD6-B893-4D87-8DFD-AA3A3915CA9B}">
      <formula1>0</formula1>
    </dataValidation>
    <dataValidation operator="greaterThanOrEqual" allowBlank="1" showInputMessage="1" showErrorMessage="1" sqref="I44 AJ38:AJ39 AL38 L40 L44 I40" xr:uid="{6E2E3D90-F6B0-47D0-B76D-DCD36C909D3F}"/>
    <dataValidation type="list" allowBlank="1" showInputMessage="1" showErrorMessage="1" sqref="C11:C30" xr:uid="{86C8E4B4-86D7-442B-92F5-03447AA1A5AC}">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14C3D-67B3-450E-B281-10F8AE07AF25}">
  <dimension ref="A1:AQ84"/>
  <sheetViews>
    <sheetView showGridLines="0" view="pageBreakPreview" zoomScaleNormal="100" zoomScaleSheetLayoutView="100" workbookViewId="0">
      <selection activeCell="AK3" sqref="AK3:AN3"/>
    </sheetView>
  </sheetViews>
  <sheetFormatPr defaultColWidth="9.109375" defaultRowHeight="21" customHeight="1"/>
  <cols>
    <col min="1" max="1" width="2.77734375" style="369" customWidth="1"/>
    <col min="2" max="2" width="16.21875" style="363" customWidth="1"/>
    <col min="3" max="3" width="7.21875" style="369" customWidth="1"/>
    <col min="4" max="5" width="8.44140625" style="369" customWidth="1"/>
    <col min="6" max="36" width="2.77734375" style="369" customWidth="1"/>
    <col min="37" max="37" width="7.21875" style="369" customWidth="1"/>
    <col min="38" max="38" width="8.21875" style="369" customWidth="1"/>
    <col min="39"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781</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8" customHeight="1">
      <c r="A13" s="378">
        <v>3</v>
      </c>
      <c r="B13" s="379" t="s">
        <v>782</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t="s">
        <v>760</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755</v>
      </c>
      <c r="B36" s="375"/>
      <c r="C36" s="375"/>
      <c r="D36" s="375"/>
      <c r="E36" s="375"/>
      <c r="F36" s="375"/>
      <c r="G36" s="390"/>
      <c r="H36" s="390"/>
      <c r="I36" s="390"/>
      <c r="J36" s="390"/>
      <c r="K36" s="390"/>
      <c r="L36" s="390"/>
      <c r="M36" s="390"/>
      <c r="N36" s="390"/>
      <c r="O36" s="390"/>
      <c r="AM36" s="375"/>
      <c r="AN36" s="366"/>
    </row>
    <row r="37" spans="1:43" ht="24.9" customHeight="1">
      <c r="A37" s="1187"/>
      <c r="B37" s="1187"/>
      <c r="C37" s="1187"/>
      <c r="D37" s="423">
        <v>4</v>
      </c>
      <c r="E37" s="423">
        <v>5</v>
      </c>
      <c r="F37" s="1245">
        <v>6</v>
      </c>
      <c r="G37" s="1245"/>
      <c r="H37" s="1245"/>
      <c r="I37" s="1245">
        <v>7</v>
      </c>
      <c r="J37" s="1245"/>
      <c r="K37" s="1245"/>
      <c r="L37" s="1245">
        <v>8</v>
      </c>
      <c r="M37" s="1245"/>
      <c r="N37" s="1245"/>
      <c r="O37" s="1245">
        <v>9</v>
      </c>
      <c r="P37" s="1245"/>
      <c r="Q37" s="1245"/>
      <c r="R37" s="1245">
        <v>10</v>
      </c>
      <c r="S37" s="1245"/>
      <c r="T37" s="1245"/>
      <c r="U37" s="1245">
        <v>11</v>
      </c>
      <c r="V37" s="1245"/>
      <c r="W37" s="1245"/>
      <c r="X37" s="1245">
        <v>12</v>
      </c>
      <c r="Y37" s="1245"/>
      <c r="Z37" s="1245"/>
      <c r="AA37" s="1245">
        <v>1</v>
      </c>
      <c r="AB37" s="1245"/>
      <c r="AC37" s="1245"/>
      <c r="AD37" s="1245">
        <v>2</v>
      </c>
      <c r="AE37" s="1245"/>
      <c r="AF37" s="1245"/>
      <c r="AG37" s="1245">
        <v>3</v>
      </c>
      <c r="AH37" s="1245"/>
      <c r="AI37" s="1245"/>
      <c r="AJ37" s="1187" t="s">
        <v>756</v>
      </c>
      <c r="AK37" s="1187"/>
      <c r="AL37" s="410" t="s">
        <v>757</v>
      </c>
      <c r="AM37" s="392"/>
      <c r="AN37" s="392"/>
      <c r="AO37" s="392"/>
      <c r="AP37" s="392"/>
      <c r="AQ37" s="392"/>
    </row>
    <row r="38" spans="1:43" ht="24.9" customHeight="1">
      <c r="A38" s="1249" t="s">
        <v>758</v>
      </c>
      <c r="B38" s="1249"/>
      <c r="C38" s="1249"/>
      <c r="D38" s="388">
        <f>SUM(D39:D40)</f>
        <v>1540</v>
      </c>
      <c r="E38" s="388">
        <f>SUM(E39:E40)</f>
        <v>1441</v>
      </c>
      <c r="F38" s="1250">
        <f>SUM(F39:H40)</f>
        <v>1540</v>
      </c>
      <c r="G38" s="1250"/>
      <c r="H38" s="1250"/>
      <c r="I38" s="1250">
        <f>SUM(I39:K40)</f>
        <v>1617</v>
      </c>
      <c r="J38" s="1250"/>
      <c r="K38" s="1250"/>
      <c r="L38" s="1250">
        <f>SUM(L39:N40)</f>
        <v>1617</v>
      </c>
      <c r="M38" s="1250"/>
      <c r="N38" s="1250"/>
      <c r="O38" s="1250">
        <f>SUM(O39:Q40)</f>
        <v>1463</v>
      </c>
      <c r="P38" s="1250"/>
      <c r="Q38" s="1250"/>
      <c r="R38" s="1250">
        <f>SUM(R39:T40)</f>
        <v>1540</v>
      </c>
      <c r="S38" s="1250"/>
      <c r="T38" s="1250"/>
      <c r="U38" s="1250">
        <f>SUM(U39:W40)</f>
        <v>1540</v>
      </c>
      <c r="V38" s="1250"/>
      <c r="W38" s="1250"/>
      <c r="X38" s="1250">
        <f>SUM(X39:Z40)</f>
        <v>1463</v>
      </c>
      <c r="Y38" s="1250"/>
      <c r="Z38" s="1250"/>
      <c r="AA38" s="1250">
        <f>SUM(AA39:AC40)</f>
        <v>1463</v>
      </c>
      <c r="AB38" s="1250"/>
      <c r="AC38" s="1250"/>
      <c r="AD38" s="1250">
        <f>SUM(AD39:AF40)</f>
        <v>1463</v>
      </c>
      <c r="AE38" s="1250"/>
      <c r="AF38" s="1250"/>
      <c r="AG38" s="1250">
        <f>SUM(AG39:AI40)</f>
        <v>1540</v>
      </c>
      <c r="AH38" s="1250"/>
      <c r="AI38" s="1250"/>
      <c r="AJ38" s="1234">
        <f>SUM(D38:AI38)</f>
        <v>18227</v>
      </c>
      <c r="AK38" s="1234"/>
      <c r="AL38" s="427">
        <f>ROUNDUP(AJ38/AJ41,1)</f>
        <v>77</v>
      </c>
      <c r="AM38" s="392"/>
      <c r="AN38" s="392"/>
      <c r="AO38" s="392"/>
      <c r="AP38" s="392"/>
      <c r="AQ38" s="392"/>
    </row>
    <row r="39" spans="1:43" ht="24.9" customHeight="1">
      <c r="A39" s="1257" t="s">
        <v>783</v>
      </c>
      <c r="B39" s="1257"/>
      <c r="C39" s="1257"/>
      <c r="D39" s="383">
        <v>1400</v>
      </c>
      <c r="E39" s="383">
        <v>1310</v>
      </c>
      <c r="F39" s="1246">
        <v>1400</v>
      </c>
      <c r="G39" s="1246"/>
      <c r="H39" s="1246"/>
      <c r="I39" s="1246">
        <v>1470</v>
      </c>
      <c r="J39" s="1246"/>
      <c r="K39" s="1246"/>
      <c r="L39" s="1246">
        <v>1470</v>
      </c>
      <c r="M39" s="1246"/>
      <c r="N39" s="1246"/>
      <c r="O39" s="1246">
        <v>1330</v>
      </c>
      <c r="P39" s="1246"/>
      <c r="Q39" s="1246"/>
      <c r="R39" s="1246">
        <v>1400</v>
      </c>
      <c r="S39" s="1246"/>
      <c r="T39" s="1246"/>
      <c r="U39" s="1246">
        <v>1400</v>
      </c>
      <c r="V39" s="1246"/>
      <c r="W39" s="1246"/>
      <c r="X39" s="1246">
        <v>1330</v>
      </c>
      <c r="Y39" s="1246"/>
      <c r="Z39" s="1246"/>
      <c r="AA39" s="1246">
        <v>1330</v>
      </c>
      <c r="AB39" s="1246"/>
      <c r="AC39" s="1246"/>
      <c r="AD39" s="1246">
        <v>1330</v>
      </c>
      <c r="AE39" s="1246"/>
      <c r="AF39" s="1246"/>
      <c r="AG39" s="1246">
        <v>1400</v>
      </c>
      <c r="AH39" s="1246"/>
      <c r="AI39" s="1246"/>
      <c r="AJ39" s="1234">
        <f>SUM(D39:AI39)</f>
        <v>16570</v>
      </c>
      <c r="AK39" s="1234"/>
      <c r="AL39" s="427">
        <f>ROUNDUP(AJ39/AJ41,1)</f>
        <v>70</v>
      </c>
      <c r="AM39" s="392"/>
      <c r="AN39" s="392"/>
      <c r="AO39" s="392"/>
      <c r="AP39" s="392"/>
      <c r="AQ39" s="392"/>
    </row>
    <row r="40" spans="1:43" ht="24.9" customHeight="1">
      <c r="A40" s="1257" t="s">
        <v>784</v>
      </c>
      <c r="B40" s="1257"/>
      <c r="C40" s="1257"/>
      <c r="D40" s="383">
        <v>140</v>
      </c>
      <c r="E40" s="383">
        <v>131</v>
      </c>
      <c r="F40" s="1246">
        <v>140</v>
      </c>
      <c r="G40" s="1246"/>
      <c r="H40" s="1246"/>
      <c r="I40" s="1246">
        <v>147</v>
      </c>
      <c r="J40" s="1246"/>
      <c r="K40" s="1246"/>
      <c r="L40" s="1246">
        <v>147</v>
      </c>
      <c r="M40" s="1246"/>
      <c r="N40" s="1246"/>
      <c r="O40" s="1246">
        <v>133</v>
      </c>
      <c r="P40" s="1246"/>
      <c r="Q40" s="1246"/>
      <c r="R40" s="1246">
        <v>140</v>
      </c>
      <c r="S40" s="1246"/>
      <c r="T40" s="1246"/>
      <c r="U40" s="1246">
        <v>140</v>
      </c>
      <c r="V40" s="1246"/>
      <c r="W40" s="1246"/>
      <c r="X40" s="1246">
        <v>133</v>
      </c>
      <c r="Y40" s="1246"/>
      <c r="Z40" s="1246"/>
      <c r="AA40" s="1246">
        <v>133</v>
      </c>
      <c r="AB40" s="1246"/>
      <c r="AC40" s="1246"/>
      <c r="AD40" s="1246">
        <v>133</v>
      </c>
      <c r="AE40" s="1246"/>
      <c r="AF40" s="1246"/>
      <c r="AG40" s="1246">
        <v>140</v>
      </c>
      <c r="AH40" s="1246"/>
      <c r="AI40" s="1246"/>
      <c r="AJ40" s="1234">
        <f>SUM(D40:AI40)</f>
        <v>1657</v>
      </c>
      <c r="AK40" s="1234"/>
      <c r="AL40" s="427">
        <f>ROUNDUP(AJ40/AJ41,1)</f>
        <v>7</v>
      </c>
      <c r="AM40" s="392"/>
      <c r="AN40" s="392"/>
      <c r="AO40" s="392"/>
      <c r="AP40" s="392"/>
      <c r="AQ40" s="392"/>
    </row>
    <row r="41" spans="1:43" ht="24.9" customHeight="1">
      <c r="A41" s="1249" t="s">
        <v>759</v>
      </c>
      <c r="B41" s="1249"/>
      <c r="C41" s="1249"/>
      <c r="D41" s="383">
        <v>20</v>
      </c>
      <c r="E41" s="383">
        <v>19</v>
      </c>
      <c r="F41" s="1246">
        <v>20</v>
      </c>
      <c r="G41" s="1246"/>
      <c r="H41" s="1246"/>
      <c r="I41" s="1246">
        <v>21</v>
      </c>
      <c r="J41" s="1246"/>
      <c r="K41" s="1246"/>
      <c r="L41" s="1246">
        <v>21</v>
      </c>
      <c r="M41" s="1246"/>
      <c r="N41" s="1246"/>
      <c r="O41" s="1246">
        <v>19</v>
      </c>
      <c r="P41" s="1246"/>
      <c r="Q41" s="1246"/>
      <c r="R41" s="1246">
        <v>20</v>
      </c>
      <c r="S41" s="1246"/>
      <c r="T41" s="1246"/>
      <c r="U41" s="1246">
        <v>20</v>
      </c>
      <c r="V41" s="1246"/>
      <c r="W41" s="1246"/>
      <c r="X41" s="1246">
        <v>19</v>
      </c>
      <c r="Y41" s="1246"/>
      <c r="Z41" s="1246"/>
      <c r="AA41" s="1246">
        <v>19</v>
      </c>
      <c r="AB41" s="1246"/>
      <c r="AC41" s="1246"/>
      <c r="AD41" s="1246">
        <v>19</v>
      </c>
      <c r="AE41" s="1246"/>
      <c r="AF41" s="1246"/>
      <c r="AG41" s="1246">
        <v>20</v>
      </c>
      <c r="AH41" s="1246"/>
      <c r="AI41" s="1246"/>
      <c r="AJ41" s="1234">
        <f>+SUM(D41:AI41)</f>
        <v>237</v>
      </c>
      <c r="AK41" s="1234"/>
      <c r="AL41" s="428"/>
      <c r="AM41" s="392"/>
      <c r="AN41" s="392"/>
      <c r="AO41" s="392"/>
      <c r="AP41" s="392"/>
      <c r="AQ41" s="392"/>
    </row>
    <row r="42" spans="1:43" ht="5.0999999999999996" customHeight="1">
      <c r="A42" s="391"/>
      <c r="B42" s="391"/>
      <c r="C42" s="391"/>
      <c r="D42" s="392"/>
      <c r="E42" s="392"/>
      <c r="F42" s="392"/>
      <c r="G42" s="392"/>
      <c r="H42" s="392"/>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F42" s="390"/>
      <c r="AG42" s="390"/>
      <c r="AH42" s="390"/>
      <c r="AI42" s="390"/>
      <c r="AJ42" s="393"/>
      <c r="AK42" s="390"/>
      <c r="AL42" s="375"/>
      <c r="AM42" s="375"/>
      <c r="AN42" s="366"/>
    </row>
    <row r="43" spans="1:43" ht="18" customHeight="1">
      <c r="A43" s="365" t="s">
        <v>681</v>
      </c>
      <c r="B43" s="390"/>
      <c r="D43" s="390"/>
      <c r="E43" s="390"/>
      <c r="F43" s="390"/>
      <c r="G43" s="390"/>
      <c r="H43" s="390"/>
      <c r="I43" s="392"/>
      <c r="J43" s="392"/>
      <c r="K43" s="392"/>
      <c r="L43" s="392"/>
      <c r="M43" s="392"/>
      <c r="N43" s="392"/>
      <c r="O43" s="390"/>
      <c r="P43" s="390"/>
      <c r="Q43" s="390"/>
      <c r="R43" s="390"/>
      <c r="S43" s="390"/>
      <c r="T43" s="390"/>
      <c r="U43" s="390"/>
      <c r="V43" s="390"/>
      <c r="W43" s="375"/>
      <c r="X43" s="390"/>
      <c r="Y43" s="390"/>
      <c r="Z43" s="390"/>
      <c r="AA43" s="390"/>
      <c r="AB43" s="390"/>
      <c r="AC43" s="390"/>
      <c r="AD43" s="390"/>
      <c r="AE43" s="390"/>
      <c r="AF43" s="390"/>
      <c r="AG43" s="390"/>
      <c r="AH43" s="390"/>
      <c r="AI43" s="390"/>
      <c r="AJ43" s="393"/>
      <c r="AK43" s="390"/>
      <c r="AL43" s="375"/>
      <c r="AM43" s="375"/>
      <c r="AN43" s="366"/>
    </row>
    <row r="44" spans="1:43" ht="18" customHeight="1">
      <c r="A44" s="1187" t="s">
        <v>685</v>
      </c>
      <c r="B44" s="1187"/>
      <c r="C44" s="1187" t="s">
        <v>752</v>
      </c>
      <c r="D44" s="1187"/>
      <c r="E44" s="1194" t="s">
        <v>760</v>
      </c>
      <c r="F44" s="1194"/>
      <c r="G44" s="1194"/>
      <c r="H44" s="1194"/>
      <c r="I44" s="392"/>
      <c r="J44" s="392"/>
      <c r="K44" s="392"/>
      <c r="L44" s="392"/>
      <c r="M44" s="392"/>
      <c r="N44" s="392"/>
      <c r="O44" s="392"/>
      <c r="P44" s="392"/>
      <c r="Q44" s="392"/>
      <c r="R44" s="392"/>
      <c r="S44" s="392"/>
      <c r="T44" s="392"/>
      <c r="U44" s="392"/>
      <c r="W44" s="375"/>
      <c r="X44" s="390"/>
      <c r="Y44" s="390"/>
      <c r="Z44" s="390"/>
      <c r="AA44" s="390"/>
      <c r="AB44" s="390"/>
      <c r="AC44" s="390"/>
      <c r="AD44" s="390"/>
      <c r="AE44" s="390"/>
      <c r="AF44" s="390"/>
      <c r="AG44" s="390"/>
      <c r="AH44" s="390"/>
      <c r="AI44" s="390"/>
      <c r="AJ44" s="393"/>
      <c r="AK44" s="390"/>
      <c r="AL44" s="375"/>
      <c r="AM44" s="375"/>
      <c r="AN44" s="366"/>
    </row>
    <row r="45" spans="1:43" ht="18" customHeight="1">
      <c r="A45" s="1194" t="s">
        <v>687</v>
      </c>
      <c r="B45" s="1194"/>
      <c r="C45" s="1250">
        <f>ROUNDDOWN(IF(AL38&lt;=60,1,1+ROUNDUP((AL38-60)/40,0)),1)</f>
        <v>2</v>
      </c>
      <c r="D45" s="1250"/>
      <c r="E45" s="1250">
        <f>ROUNDDOWN(AL39/6+AL40/10,1)</f>
        <v>12.3</v>
      </c>
      <c r="F45" s="1250"/>
      <c r="G45" s="1250"/>
      <c r="H45" s="1250"/>
      <c r="I45" s="392"/>
      <c r="J45" s="392"/>
      <c r="K45" s="392"/>
      <c r="L45" s="392"/>
      <c r="M45" s="392"/>
      <c r="N45" s="392"/>
      <c r="O45" s="392"/>
      <c r="P45" s="392"/>
      <c r="Q45" s="392"/>
      <c r="R45" s="392"/>
      <c r="S45" s="392"/>
      <c r="T45" s="392"/>
      <c r="U45" s="392"/>
      <c r="W45" s="375"/>
      <c r="X45" s="390"/>
      <c r="Y45" s="390"/>
      <c r="Z45" s="390"/>
      <c r="AA45" s="390"/>
      <c r="AB45" s="390"/>
      <c r="AC45" s="390"/>
      <c r="AD45" s="390"/>
      <c r="AE45" s="390"/>
      <c r="AF45" s="390"/>
      <c r="AG45" s="390"/>
      <c r="AH45" s="390"/>
      <c r="AI45" s="390"/>
      <c r="AJ45" s="393"/>
      <c r="AK45" s="390"/>
      <c r="AL45" s="375"/>
      <c r="AM45" s="375"/>
      <c r="AN45" s="366"/>
    </row>
    <row r="46" spans="1:43" ht="5.0999999999999996" customHeight="1">
      <c r="A46" s="391"/>
      <c r="B46" s="391"/>
      <c r="C46" s="391"/>
      <c r="D46" s="391"/>
      <c r="E46" s="391"/>
      <c r="F46" s="391"/>
      <c r="G46" s="391"/>
      <c r="H46" s="391"/>
      <c r="I46" s="391"/>
      <c r="J46" s="390"/>
      <c r="K46" s="390"/>
      <c r="L46" s="390"/>
      <c r="M46" s="393"/>
      <c r="N46" s="390"/>
      <c r="O46" s="390"/>
      <c r="P46" s="390"/>
      <c r="Q46" s="392"/>
      <c r="W46" s="375"/>
      <c r="X46" s="390"/>
      <c r="Y46" s="390"/>
      <c r="Z46" s="390"/>
      <c r="AA46" s="390"/>
      <c r="AB46" s="390"/>
      <c r="AC46" s="390"/>
      <c r="AD46" s="390"/>
      <c r="AE46" s="390"/>
      <c r="AF46" s="390"/>
      <c r="AG46" s="390"/>
      <c r="AH46" s="390"/>
      <c r="AI46" s="390"/>
      <c r="AJ46" s="393"/>
      <c r="AK46" s="390"/>
      <c r="AL46" s="375"/>
      <c r="AM46" s="375"/>
      <c r="AN46" s="366"/>
    </row>
    <row r="47" spans="1:43" ht="21" customHeight="1">
      <c r="A47" s="365" t="s">
        <v>704</v>
      </c>
      <c r="B47" s="369"/>
      <c r="C47" s="370"/>
      <c r="D47" s="370"/>
      <c r="E47" s="370"/>
      <c r="F47" s="370"/>
      <c r="G47" s="366"/>
      <c r="H47" s="366"/>
      <c r="I47" s="366"/>
      <c r="J47" s="366"/>
      <c r="K47" s="366"/>
      <c r="L47" s="366"/>
      <c r="M47" s="366"/>
      <c r="N47" s="366"/>
      <c r="O47" s="366"/>
      <c r="P47" s="366"/>
      <c r="Q47" s="366"/>
      <c r="R47" s="366"/>
      <c r="S47" s="366"/>
      <c r="T47" s="366"/>
      <c r="U47" s="366"/>
      <c r="V47" s="366"/>
      <c r="W47" s="366"/>
      <c r="X47" s="366"/>
      <c r="Y47" s="366"/>
      <c r="Z47" s="366"/>
      <c r="AA47" s="366"/>
      <c r="AB47" s="366"/>
      <c r="AC47" s="366"/>
      <c r="AD47" s="366"/>
      <c r="AE47" s="366"/>
      <c r="AF47" s="366"/>
      <c r="AG47" s="366"/>
      <c r="AH47" s="366"/>
      <c r="AI47" s="366"/>
      <c r="AJ47" s="366"/>
      <c r="AK47" s="366"/>
      <c r="AL47" s="370"/>
      <c r="AM47" s="370"/>
      <c r="AN47" s="366"/>
    </row>
    <row r="48" spans="1:43" ht="24.9" customHeight="1">
      <c r="A48" s="366"/>
      <c r="B48" s="375"/>
      <c r="C48" s="1224" t="str">
        <f>IF(VLOOKUP($AK$1,[4]選択肢!$A$1:$J$32,C53,FALSE)=0,"-",VLOOKUP($AK$1,[4]選択肢!$A$1:$J$32,C53,FALSE))</f>
        <v>管理者</v>
      </c>
      <c r="D48" s="1225"/>
      <c r="E48" s="1226" t="str">
        <f>IF(VLOOKUP($AK$1,[4]選択肢!$A$1:$J$32,E53,FALSE)=0,"-",VLOOKUP($AK$1,[4]選択肢!$A$1:$J$32,E53,FALSE))</f>
        <v>サービス管理責任者</v>
      </c>
      <c r="F48" s="1226"/>
      <c r="G48" s="1226"/>
      <c r="H48" s="1226"/>
      <c r="I48" s="1224" t="str">
        <f>IF(VLOOKUP($AK$1,[4]選択肢!$A$1:$J$32,I53,FALSE)=0,"-",VLOOKUP($AK$1,[4]選択肢!$A$1:$J$32,I53,FALSE))</f>
        <v>地域移行支援員</v>
      </c>
      <c r="J48" s="1225"/>
      <c r="K48" s="1225"/>
      <c r="L48" s="1225"/>
      <c r="M48" s="1225"/>
      <c r="N48" s="1227"/>
      <c r="O48" s="1224" t="str">
        <f>IF(VLOOKUP($AK$1,[4]選択肢!$A$1:$J$32,O53,FALSE)=0,"-",VLOOKUP($AK$1,[4]選択肢!$A$1:$J$32,O53,FALSE))</f>
        <v>生活支援員</v>
      </c>
      <c r="P48" s="1225"/>
      <c r="Q48" s="1225"/>
      <c r="R48" s="1225"/>
      <c r="S48" s="1225"/>
      <c r="T48" s="1227"/>
      <c r="U48" s="1224" t="str">
        <f>IF(VLOOKUP($AK$1,[4]選択肢!$A$1:$J$32,U53,FALSE)=0,"-",VLOOKUP($AK$1,[4]選択肢!$A$1:$J$32,U53,FALSE))</f>
        <v>-</v>
      </c>
      <c r="V48" s="1225"/>
      <c r="W48" s="1225"/>
      <c r="X48" s="1225"/>
      <c r="Y48" s="1225"/>
      <c r="Z48" s="1227"/>
      <c r="AA48" s="1224" t="str">
        <f>IF(VLOOKUP($AK$1,[4]選択肢!$A$1:$J$32,AA53,FALSE)=0,"-",VLOOKUP($AK$1,[4]選択肢!$A$1:$J$32,AA53,FALSE))</f>
        <v>-</v>
      </c>
      <c r="AB48" s="1225"/>
      <c r="AC48" s="1225"/>
      <c r="AD48" s="1225"/>
      <c r="AE48" s="1225"/>
      <c r="AF48" s="1227"/>
      <c r="AG48" s="1226" t="str">
        <f>IF(VLOOKUP($AK$1,[4]選択肢!$A$1:$J$32,AG53,FALSE)=0,"-",VLOOKUP($AK$1,[4]選択肢!$A$1:$J$32,AG53,FALSE))</f>
        <v>-</v>
      </c>
      <c r="AH48" s="1226"/>
      <c r="AI48" s="1226"/>
      <c r="AJ48" s="1226"/>
      <c r="AK48" s="1226"/>
      <c r="AL48" s="1226" t="str">
        <f>IF(VLOOKUP($AK$1,[4]選択肢!$A$1:$J$32,AL53,FALSE)=0,"-",VLOOKUP($AK$1,[4]選択肢!$A$1:$J$32,AL53,FALSE))</f>
        <v>-</v>
      </c>
      <c r="AM48" s="1226"/>
      <c r="AN48" s="366"/>
    </row>
    <row r="49" spans="1:40" ht="18" customHeight="1">
      <c r="A49" s="366"/>
      <c r="B49" s="375"/>
      <c r="C49" s="407" t="s">
        <v>705</v>
      </c>
      <c r="D49" s="407" t="s">
        <v>706</v>
      </c>
      <c r="E49" s="408" t="s">
        <v>705</v>
      </c>
      <c r="F49" s="1233" t="s">
        <v>706</v>
      </c>
      <c r="G49" s="1233"/>
      <c r="H49" s="1233"/>
      <c r="I49" s="1229" t="s">
        <v>705</v>
      </c>
      <c r="J49" s="1230"/>
      <c r="K49" s="1231"/>
      <c r="L49" s="1229" t="s">
        <v>706</v>
      </c>
      <c r="M49" s="1230"/>
      <c r="N49" s="1231"/>
      <c r="O49" s="1229" t="s">
        <v>705</v>
      </c>
      <c r="P49" s="1230"/>
      <c r="Q49" s="1231"/>
      <c r="R49" s="1229" t="s">
        <v>706</v>
      </c>
      <c r="S49" s="1230"/>
      <c r="T49" s="1231"/>
      <c r="U49" s="1229" t="s">
        <v>705</v>
      </c>
      <c r="V49" s="1230"/>
      <c r="W49" s="1231"/>
      <c r="X49" s="1229" t="s">
        <v>706</v>
      </c>
      <c r="Y49" s="1230"/>
      <c r="Z49" s="1231"/>
      <c r="AA49" s="1229" t="s">
        <v>705</v>
      </c>
      <c r="AB49" s="1230"/>
      <c r="AC49" s="1231"/>
      <c r="AD49" s="1229" t="s">
        <v>706</v>
      </c>
      <c r="AE49" s="1230"/>
      <c r="AF49" s="1231"/>
      <c r="AG49" s="1229" t="s">
        <v>705</v>
      </c>
      <c r="AH49" s="1230"/>
      <c r="AI49" s="1231"/>
      <c r="AJ49" s="1229" t="s">
        <v>706</v>
      </c>
      <c r="AK49" s="1231"/>
      <c r="AL49" s="408" t="s">
        <v>761</v>
      </c>
      <c r="AM49" s="408" t="s">
        <v>762</v>
      </c>
      <c r="AN49" s="366"/>
    </row>
    <row r="50" spans="1:40" ht="18" customHeight="1">
      <c r="A50" s="366"/>
      <c r="B50" s="400" t="s">
        <v>707</v>
      </c>
      <c r="C50" s="408">
        <f>COUNTIFS($B$11:$B$30,C$48,$C$11:$C$30,"A",$E$11:$E$30,"*")</f>
        <v>1</v>
      </c>
      <c r="D50" s="408">
        <f>COUNTIFS($B$11:$B$30,C$48,$C$11:$C$30,"B",$E$11:$E$30,"*")</f>
        <v>0</v>
      </c>
      <c r="E50" s="408">
        <f>COUNTIFS($B$11:$B$30,E$48,$C$11:$C$30,"A",$E$11:$E$30,"*")</f>
        <v>0</v>
      </c>
      <c r="F50" s="1229">
        <f>COUNTIFS($B$11:$B$30,E$48,$C$11:$C$30,"B",$E$11:$E$30,"*")</f>
        <v>1</v>
      </c>
      <c r="G50" s="1230"/>
      <c r="H50" s="1231"/>
      <c r="I50" s="1229">
        <f>COUNTIFS($B$11:$B$30,I$48,$C$11:$C$30,"A",$E$11:$E$30,"*")</f>
        <v>0</v>
      </c>
      <c r="J50" s="1230"/>
      <c r="K50" s="1231"/>
      <c r="L50" s="1229">
        <f>COUNTIFS($B$11:$B$30,I$48,$C$11:$C$30,"B",$E$11:$E$30,"*")</f>
        <v>0</v>
      </c>
      <c r="M50" s="1230"/>
      <c r="N50" s="1231"/>
      <c r="O50" s="1229">
        <f>COUNTIFS($B$11:$B$30,O$48,$C$11:$C$30,"A",$E$11:$E$30,"*")</f>
        <v>0</v>
      </c>
      <c r="P50" s="1230"/>
      <c r="Q50" s="1231"/>
      <c r="R50" s="1229">
        <f>COUNTIFS($B$11:$B$30,O$48,$C$11:$C$30,"B",$E$11:$E$30,"*")</f>
        <v>0</v>
      </c>
      <c r="S50" s="1230"/>
      <c r="T50" s="1231"/>
      <c r="U50" s="1229">
        <f>COUNTIFS($B$11:$B$30,U$48,$C$11:$C$30,"A",$E$11:$E$30,"*")</f>
        <v>0</v>
      </c>
      <c r="V50" s="1230"/>
      <c r="W50" s="1231"/>
      <c r="X50" s="1229">
        <f>COUNTIFS($B$11:$B$30,U$48,$C$11:$C$30,"B",$E$11:$E$30,"*")</f>
        <v>0</v>
      </c>
      <c r="Y50" s="1230"/>
      <c r="Z50" s="1231"/>
      <c r="AA50" s="1229">
        <f>COUNTIFS($B$11:$B$30,AA$48,$C$11:$C$30,"A",$E$11:$E$30,"*")</f>
        <v>0</v>
      </c>
      <c r="AB50" s="1230"/>
      <c r="AC50" s="1231"/>
      <c r="AD50" s="1229">
        <f>COUNTIFS($B$11:$B$30,AA$48,$C$11:$C$30,"B",$E$11:$E$30,"*")</f>
        <v>0</v>
      </c>
      <c r="AE50" s="1230"/>
      <c r="AF50" s="1231"/>
      <c r="AG50" s="1229">
        <f>COUNTIFS($B$11:$B$30,AG$48,$C$11:$C$30,"A",$E$11:$E$30,"*")</f>
        <v>0</v>
      </c>
      <c r="AH50" s="1230"/>
      <c r="AI50" s="1231"/>
      <c r="AJ50" s="1229">
        <f>COUNTIFS($B$11:$B$30,AG$48,$C$11:$C$30,"B",$E$11:$E$30,"*")</f>
        <v>0</v>
      </c>
      <c r="AK50" s="1231"/>
      <c r="AL50" s="408">
        <f>COUNTIFS($B$11:$B$30,AL$48,$C$11:$C$30,"A",$E$11:$E$30,"*")</f>
        <v>0</v>
      </c>
      <c r="AM50" s="408">
        <f>COUNTIFS($B$11:$B$30,AL$48,$C$11:$C$30,"B",$E$11:$E$30,"*")</f>
        <v>0</v>
      </c>
      <c r="AN50" s="366"/>
    </row>
    <row r="51" spans="1:40" ht="18" customHeight="1">
      <c r="A51" s="366"/>
      <c r="B51" s="410" t="s">
        <v>708</v>
      </c>
      <c r="C51" s="408">
        <f>COUNTIFS($B$11:$B$30,C$48,$C$11:$C$30,"C",$E$11:$E$30,"*")</f>
        <v>0</v>
      </c>
      <c r="D51" s="408">
        <f>COUNTIFS($B$11:$B$30,C$48,$C$11:$C$30,"D",$E$11:$E$30,"*")</f>
        <v>0</v>
      </c>
      <c r="E51" s="408">
        <f>COUNTIFS($B$11:$B$30,E$48,$C$11:$C$30,"C",$E$11:$E$30,"*")</f>
        <v>0</v>
      </c>
      <c r="F51" s="1229">
        <f>COUNTIFS($B$11:$B$30,E$48,$C$11:$C$30,"D",$E$11:$E$30,"*")</f>
        <v>0</v>
      </c>
      <c r="G51" s="1230"/>
      <c r="H51" s="1231"/>
      <c r="I51" s="1229">
        <f>COUNTIFS($B$11:$B$30,I$48,$C$11:$C$30,"C",$E$11:$E$30,"*")</f>
        <v>1</v>
      </c>
      <c r="J51" s="1230"/>
      <c r="K51" s="1231"/>
      <c r="L51" s="1229">
        <f>COUNTIFS($B$11:$B$30,I$48,$C$11:$C$30,"D",$E$11:$E$30,"*")</f>
        <v>0</v>
      </c>
      <c r="M51" s="1230"/>
      <c r="N51" s="1231"/>
      <c r="O51" s="1229">
        <f>COUNTIFS($B$11:$B$30,O$48,$C$11:$C$30,"C",$E$11:$E$30,"*")</f>
        <v>0</v>
      </c>
      <c r="P51" s="1230"/>
      <c r="Q51" s="1231"/>
      <c r="R51" s="1229">
        <f>COUNTIFS($B$11:$B$30,O$48,$C$11:$C$30,"D",$E$11:$E$30,"*")</f>
        <v>1</v>
      </c>
      <c r="S51" s="1230"/>
      <c r="T51" s="1231"/>
      <c r="U51" s="1229">
        <f>COUNTIFS($B$11:$B$30,U$48,$C$11:$C$30,"C",$E$11:$E$30,"*")</f>
        <v>0</v>
      </c>
      <c r="V51" s="1230"/>
      <c r="W51" s="1231"/>
      <c r="X51" s="1229">
        <f>COUNTIFS($B$11:$B$30,U$48,$C$11:$C$30,"D",$E$11:$E$30,"*")</f>
        <v>0</v>
      </c>
      <c r="Y51" s="1230"/>
      <c r="Z51" s="1231"/>
      <c r="AA51" s="1229">
        <f>COUNTIFS($B$11:$B$30,AA$48,$C$11:$C$30,"C",$E$11:$E$30,"*")</f>
        <v>0</v>
      </c>
      <c r="AB51" s="1230"/>
      <c r="AC51" s="1231"/>
      <c r="AD51" s="1229">
        <f>COUNTIFS($B$11:$B$30,AA$48,$C$11:$C$30,"D",$E$11:$E$30,"*")</f>
        <v>0</v>
      </c>
      <c r="AE51" s="1230"/>
      <c r="AF51" s="1231"/>
      <c r="AG51" s="1229">
        <f>COUNTIFS($B$11:$B$30,AG$48,$C$11:$C$30,"C",$E$11:$E$30,"*")</f>
        <v>0</v>
      </c>
      <c r="AH51" s="1230"/>
      <c r="AI51" s="1231"/>
      <c r="AJ51" s="1229">
        <f>COUNTIFS($B$11:$B$30,AG$48,$C$11:$C$30,"D",$E$11:$E$30,"*")</f>
        <v>0</v>
      </c>
      <c r="AK51" s="1231"/>
      <c r="AL51" s="408">
        <f>COUNTIFS($B$11:$B$30,AL$48,$C$11:$C$30,"C",$E$11:$E$30,"*")</f>
        <v>0</v>
      </c>
      <c r="AM51" s="408">
        <f>COUNTIFS($B$11:$B$30,AL$48,$C$11:$C$30,"D",$E$11:$E$30,"*")</f>
        <v>0</v>
      </c>
      <c r="AN51" s="366"/>
    </row>
    <row r="52" spans="1:40" ht="24.9" customHeight="1">
      <c r="A52" s="366"/>
      <c r="B52" s="410" t="s">
        <v>709</v>
      </c>
      <c r="C52" s="1224">
        <f>IF($AK$3="４週",SUMIFS($AK$11:$AK$30,$B$11:$B$30,C48)/4/$AH$5,IF($AK$3="歴月",SUMIFS($AK$11:$AK$30,$B$11:$B$30,C48)/$AL$5,"記載する期間を選択してください"))</f>
        <v>0</v>
      </c>
      <c r="D52" s="1227"/>
      <c r="E52" s="1224">
        <f>IF($AK$3="４週",SUMIFS($AK$11:$AK$30,$B$11:$B$30,E48)/4/$AH$5,IF($AK$3="歴月",SUMIFS($AK$11:$AK$30,$B$11:$B$30,E48)/$AL$5,"記載する期間を選択してください"))</f>
        <v>0</v>
      </c>
      <c r="F52" s="1225"/>
      <c r="G52" s="1225"/>
      <c r="H52" s="1227"/>
      <c r="I52" s="1224">
        <f>IF($AK$3="４週",SUMIFS($AK$11:$AK$30,$B$11:$B$30,I48)/4/$AH$5,IF($AK$3="歴月",SUMIFS($AK$11:$AK$30,$B$11:$B$30,I48)/$AL$5,"記載する期間を選択してください"))</f>
        <v>0</v>
      </c>
      <c r="J52" s="1225"/>
      <c r="K52" s="1225"/>
      <c r="L52" s="1225"/>
      <c r="M52" s="1225"/>
      <c r="N52" s="1227"/>
      <c r="O52" s="1224">
        <f>IF($AK$3="４週",SUMIFS($AK$11:$AK$30,$B$11:$B$30,O48)/4/$AH$5,IF($AK$3="歴月",SUMIFS($AK$11:$AK$30,$B$11:$B$30,O48)/$AL$5,"記載する期間を選択してください"))</f>
        <v>0</v>
      </c>
      <c r="P52" s="1225"/>
      <c r="Q52" s="1225"/>
      <c r="R52" s="1225"/>
      <c r="S52" s="1225"/>
      <c r="T52" s="1227"/>
      <c r="U52" s="1224">
        <f>IF($AK$3="４週",SUMIFS($AK$11:$AK$30,$B$11:$B$30,U48)/4/$AH$5,IF($AK$3="歴月",SUMIFS($AK$11:$AK$30,$B$11:$B$30,U48)/$AL$5,"記載する期間を選択してください"))</f>
        <v>0</v>
      </c>
      <c r="V52" s="1225"/>
      <c r="W52" s="1225"/>
      <c r="X52" s="1225"/>
      <c r="Y52" s="1225"/>
      <c r="Z52" s="1227"/>
      <c r="AA52" s="1224">
        <f>IF($AK$3="４週",SUMIFS($AK$11:$AK$30,$B$11:$B$30,AA48)/4/$AH$5,IF($AK$3="歴月",SUMIFS($AK$11:$AK$30,$B$11:$B$30,AA48)/$AL$5,"記載する期間を選択してください"))</f>
        <v>0</v>
      </c>
      <c r="AB52" s="1225"/>
      <c r="AC52" s="1225"/>
      <c r="AD52" s="1225"/>
      <c r="AE52" s="1225"/>
      <c r="AF52" s="1227"/>
      <c r="AG52" s="1224">
        <f>IF($AK$3="４週",SUMIFS($AK$11:$AK$30,$B$11:$B$30,AG48)/4/$AH$5,IF($AK$3="歴月",SUMIFS($AK$11:$AK$30,$B$11:$B$30,AG48)/$AL$5,"記載する期間を選択してください"))</f>
        <v>0</v>
      </c>
      <c r="AH52" s="1225"/>
      <c r="AI52" s="1225"/>
      <c r="AJ52" s="1225"/>
      <c r="AK52" s="1227"/>
      <c r="AL52" s="1224">
        <f>IF($AK$3="４週",SUMIFS($AK$11:$AK$30,$B$11:$B$30,AL48)/4/$AH$5,IF($AK$3="歴月",SUMIFS($AK$11:$AK$30,$B$11:$B$30,AL48)/$AL$5,"記載する期間を選択してください"))</f>
        <v>0</v>
      </c>
      <c r="AM52" s="1227"/>
      <c r="AN52" s="366"/>
    </row>
    <row r="53" spans="1:40" ht="5.0999999999999996" customHeight="1">
      <c r="A53" s="366"/>
      <c r="B53" s="369"/>
      <c r="C53" s="412">
        <v>2</v>
      </c>
      <c r="D53" s="412"/>
      <c r="E53" s="412">
        <v>3</v>
      </c>
      <c r="F53" s="412"/>
      <c r="G53" s="412"/>
      <c r="H53" s="412"/>
      <c r="I53" s="412">
        <v>4</v>
      </c>
      <c r="J53" s="412"/>
      <c r="K53" s="412"/>
      <c r="L53" s="412"/>
      <c r="M53" s="412"/>
      <c r="N53" s="412"/>
      <c r="O53" s="412">
        <v>5</v>
      </c>
      <c r="P53" s="412"/>
      <c r="Q53" s="412"/>
      <c r="R53" s="412"/>
      <c r="S53" s="412"/>
      <c r="T53" s="412"/>
      <c r="U53" s="412">
        <v>6</v>
      </c>
      <c r="V53" s="412"/>
      <c r="W53" s="412"/>
      <c r="X53" s="412"/>
      <c r="Y53" s="412"/>
      <c r="Z53" s="412"/>
      <c r="AA53" s="412">
        <v>7</v>
      </c>
      <c r="AB53" s="412"/>
      <c r="AC53" s="412"/>
      <c r="AD53" s="412"/>
      <c r="AE53" s="412"/>
      <c r="AF53" s="412"/>
      <c r="AG53" s="412">
        <v>8</v>
      </c>
      <c r="AH53" s="412"/>
      <c r="AI53" s="412"/>
      <c r="AJ53" s="412"/>
      <c r="AK53" s="412"/>
      <c r="AL53" s="412">
        <v>9</v>
      </c>
      <c r="AM53" s="413"/>
      <c r="AN53" s="366"/>
    </row>
    <row r="54" spans="1:40" ht="15" customHeight="1">
      <c r="A54" s="390" t="s">
        <v>710</v>
      </c>
      <c r="B54" s="414"/>
      <c r="C54" s="415"/>
      <c r="D54" s="415"/>
      <c r="E54" s="415"/>
      <c r="F54" s="416"/>
      <c r="G54" s="415"/>
      <c r="H54" s="412"/>
      <c r="I54" s="412"/>
      <c r="J54" s="412"/>
      <c r="K54" s="412"/>
      <c r="L54" s="412"/>
      <c r="M54" s="412"/>
      <c r="N54" s="412"/>
      <c r="O54" s="412"/>
      <c r="P54" s="412"/>
      <c r="Q54" s="412"/>
      <c r="R54" s="412">
        <v>6</v>
      </c>
      <c r="S54" s="412"/>
      <c r="T54" s="412"/>
      <c r="U54" s="412"/>
      <c r="V54" s="412"/>
      <c r="W54" s="412"/>
      <c r="X54" s="412">
        <v>7</v>
      </c>
      <c r="Y54" s="412"/>
      <c r="Z54" s="412"/>
      <c r="AA54" s="412"/>
      <c r="AB54" s="412"/>
      <c r="AC54" s="412"/>
      <c r="AD54" s="412">
        <v>8</v>
      </c>
      <c r="AE54" s="412"/>
      <c r="AF54" s="412"/>
      <c r="AG54" s="417"/>
      <c r="AH54" s="417"/>
      <c r="AI54" s="417"/>
      <c r="AJ54" s="417">
        <v>9</v>
      </c>
      <c r="AK54" s="418"/>
      <c r="AL54" s="418"/>
      <c r="AM54" s="366"/>
    </row>
    <row r="55" spans="1:40" s="390" customFormat="1" ht="15" customHeight="1">
      <c r="A55" s="390" t="s">
        <v>711</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row>
    <row r="56" spans="1:40" s="390" customFormat="1" ht="15" customHeight="1">
      <c r="A56" s="390" t="s">
        <v>712</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row>
    <row r="57" spans="1:40" s="390" customFormat="1" ht="15" customHeight="1">
      <c r="A57" s="390" t="s">
        <v>713</v>
      </c>
      <c r="B57" s="391"/>
      <c r="C57" s="391"/>
      <c r="D57" s="391"/>
      <c r="E57" s="391"/>
      <c r="F57" s="391"/>
      <c r="G57" s="391"/>
      <c r="H57" s="365"/>
      <c r="I57" s="365"/>
      <c r="J57" s="365"/>
      <c r="K57" s="365"/>
      <c r="L57" s="365"/>
      <c r="M57" s="365"/>
      <c r="N57" s="365"/>
      <c r="O57" s="365"/>
      <c r="P57" s="365"/>
      <c r="Q57" s="365"/>
      <c r="R57" s="365"/>
      <c r="S57" s="365"/>
      <c r="T57" s="365"/>
      <c r="U57" s="365"/>
      <c r="V57" s="365"/>
      <c r="W57" s="365"/>
      <c r="X57" s="365"/>
      <c r="Y57" s="365"/>
      <c r="Z57" s="365"/>
      <c r="AA57" s="365"/>
      <c r="AB57" s="365"/>
      <c r="AC57" s="365"/>
      <c r="AD57" s="365"/>
      <c r="AE57" s="365"/>
      <c r="AF57" s="365"/>
      <c r="AG57" s="365"/>
      <c r="AH57" s="365"/>
      <c r="AI57" s="365"/>
      <c r="AJ57" s="365"/>
      <c r="AK57" s="365"/>
      <c r="AL57" s="365"/>
      <c r="AM57" s="365"/>
    </row>
    <row r="58" spans="1:40" s="390" customFormat="1" ht="15" customHeight="1">
      <c r="A58" s="390" t="s">
        <v>714</v>
      </c>
      <c r="B58" s="391"/>
      <c r="C58" s="391"/>
      <c r="D58" s="391"/>
      <c r="E58" s="391"/>
      <c r="F58" s="391"/>
      <c r="G58" s="391"/>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5"/>
      <c r="AK58" s="365"/>
      <c r="AL58" s="365"/>
      <c r="AM58" s="365"/>
    </row>
    <row r="59" spans="1:40" ht="15" customHeight="1">
      <c r="A59" s="390" t="s">
        <v>715</v>
      </c>
      <c r="B59" s="419"/>
      <c r="C59" s="390"/>
      <c r="D59" s="390"/>
      <c r="E59" s="390"/>
      <c r="F59" s="390"/>
      <c r="G59" s="390"/>
    </row>
    <row r="60" spans="1:40" ht="15" customHeight="1">
      <c r="A60" s="390" t="s">
        <v>716</v>
      </c>
      <c r="B60" s="419"/>
      <c r="C60" s="390"/>
      <c r="D60" s="390"/>
      <c r="E60" s="390"/>
      <c r="F60" s="390"/>
      <c r="G60" s="390"/>
    </row>
    <row r="61" spans="1:40" ht="15" customHeight="1">
      <c r="A61" s="390"/>
      <c r="B61" s="400" t="s">
        <v>717</v>
      </c>
      <c r="C61" s="1187" t="s">
        <v>718</v>
      </c>
      <c r="D61" s="1187"/>
      <c r="E61" s="1187"/>
      <c r="F61" s="390"/>
      <c r="G61" s="390"/>
    </row>
    <row r="62" spans="1:40" ht="15" customHeight="1">
      <c r="A62" s="390"/>
      <c r="B62" s="420" t="s">
        <v>668</v>
      </c>
      <c r="C62" s="1234" t="s">
        <v>719</v>
      </c>
      <c r="D62" s="1234"/>
      <c r="E62" s="1234"/>
      <c r="F62" s="390"/>
      <c r="G62" s="390"/>
    </row>
    <row r="63" spans="1:40" ht="15" customHeight="1">
      <c r="A63" s="390"/>
      <c r="B63" s="420" t="s">
        <v>670</v>
      </c>
      <c r="C63" s="1234" t="s">
        <v>720</v>
      </c>
      <c r="D63" s="1234"/>
      <c r="E63" s="1234"/>
      <c r="F63" s="390"/>
      <c r="G63" s="390"/>
    </row>
    <row r="64" spans="1:40" ht="15" customHeight="1">
      <c r="A64" s="390"/>
      <c r="B64" s="420" t="s">
        <v>671</v>
      </c>
      <c r="C64" s="1234" t="s">
        <v>721</v>
      </c>
      <c r="D64" s="1234"/>
      <c r="E64" s="1234"/>
      <c r="F64" s="390"/>
      <c r="G64" s="390"/>
    </row>
    <row r="65" spans="1:7" ht="15" customHeight="1">
      <c r="A65" s="390"/>
      <c r="B65" s="420" t="s">
        <v>673</v>
      </c>
      <c r="C65" s="1234" t="s">
        <v>722</v>
      </c>
      <c r="D65" s="1234"/>
      <c r="E65" s="1234"/>
      <c r="F65" s="390"/>
      <c r="G65" s="390"/>
    </row>
    <row r="66" spans="1:7" ht="15" customHeight="1">
      <c r="A66" s="390"/>
      <c r="B66" s="390" t="s">
        <v>723</v>
      </c>
      <c r="C66" s="390"/>
      <c r="D66" s="390"/>
      <c r="E66" s="390"/>
      <c r="F66" s="390"/>
      <c r="G66" s="390"/>
    </row>
    <row r="67" spans="1:7" ht="15" customHeight="1">
      <c r="A67" s="390"/>
      <c r="B67" s="390" t="s">
        <v>724</v>
      </c>
      <c r="C67" s="390"/>
      <c r="D67" s="390"/>
      <c r="E67" s="390"/>
      <c r="F67" s="390"/>
      <c r="G67" s="390"/>
    </row>
    <row r="68" spans="1:7" ht="15" customHeight="1">
      <c r="A68" s="390"/>
      <c r="B68" s="390" t="s">
        <v>725</v>
      </c>
      <c r="C68" s="390"/>
      <c r="D68" s="390"/>
      <c r="E68" s="390"/>
      <c r="F68" s="390"/>
      <c r="G68" s="390"/>
    </row>
    <row r="69" spans="1:7" ht="15" customHeight="1">
      <c r="A69" s="390" t="s">
        <v>726</v>
      </c>
      <c r="B69" s="419"/>
      <c r="C69" s="390"/>
      <c r="D69" s="390"/>
      <c r="E69" s="390"/>
      <c r="F69" s="390"/>
      <c r="G69" s="390"/>
    </row>
    <row r="70" spans="1:7" ht="15" customHeight="1">
      <c r="A70" s="390" t="s">
        <v>785</v>
      </c>
      <c r="B70" s="419"/>
      <c r="C70" s="390"/>
      <c r="D70" s="390"/>
      <c r="E70" s="390"/>
      <c r="F70" s="390"/>
      <c r="G70" s="390"/>
    </row>
    <row r="71" spans="1:7" ht="15" customHeight="1">
      <c r="A71" s="390" t="s">
        <v>728</v>
      </c>
      <c r="B71" s="419"/>
      <c r="C71" s="390"/>
      <c r="D71" s="390"/>
      <c r="E71" s="390"/>
      <c r="F71" s="390"/>
      <c r="G71" s="390"/>
    </row>
    <row r="72" spans="1:7" ht="15" customHeight="1">
      <c r="A72" s="390" t="s">
        <v>729</v>
      </c>
      <c r="B72" s="419"/>
      <c r="C72" s="390"/>
      <c r="D72" s="390"/>
      <c r="E72" s="390"/>
      <c r="F72" s="390"/>
      <c r="G72" s="390"/>
    </row>
    <row r="73" spans="1:7" ht="15" customHeight="1">
      <c r="A73" s="390" t="s">
        <v>730</v>
      </c>
      <c r="B73" s="419"/>
      <c r="C73" s="390"/>
      <c r="D73" s="390"/>
      <c r="E73" s="390"/>
      <c r="F73" s="390"/>
      <c r="G73" s="390"/>
    </row>
    <row r="74" spans="1:7" ht="15" customHeight="1">
      <c r="A74" s="390" t="s">
        <v>731</v>
      </c>
      <c r="B74" s="419"/>
      <c r="C74" s="390"/>
      <c r="D74" s="390"/>
      <c r="E74" s="390"/>
      <c r="F74" s="390"/>
      <c r="G74" s="390"/>
    </row>
    <row r="75" spans="1:7" ht="15" customHeight="1">
      <c r="A75" s="390"/>
      <c r="B75" s="390" t="s">
        <v>732</v>
      </c>
      <c r="C75" s="390"/>
      <c r="D75" s="390"/>
      <c r="E75" s="390"/>
      <c r="F75" s="390"/>
      <c r="G75" s="390"/>
    </row>
    <row r="76" spans="1:7" ht="15" customHeight="1">
      <c r="A76" s="390"/>
      <c r="B76" s="390" t="s">
        <v>733</v>
      </c>
      <c r="C76" s="390"/>
      <c r="D76" s="390"/>
      <c r="E76" s="390"/>
      <c r="F76" s="390"/>
      <c r="G76" s="390"/>
    </row>
    <row r="77" spans="1:7" ht="15" customHeight="1">
      <c r="A77" s="390" t="s">
        <v>734</v>
      </c>
      <c r="B77" s="419"/>
      <c r="C77" s="390"/>
      <c r="D77" s="390"/>
      <c r="E77" s="390"/>
      <c r="F77" s="390"/>
      <c r="G77" s="390"/>
    </row>
    <row r="78" spans="1:7" ht="15" customHeight="1">
      <c r="A78" s="390" t="s">
        <v>735</v>
      </c>
      <c r="B78" s="419"/>
      <c r="C78" s="390"/>
      <c r="D78" s="390"/>
      <c r="E78" s="390"/>
      <c r="F78" s="390"/>
      <c r="G78" s="390"/>
    </row>
    <row r="79" spans="1:7" ht="15" customHeight="1">
      <c r="A79" s="390" t="s">
        <v>736</v>
      </c>
      <c r="B79" s="419"/>
      <c r="C79" s="390"/>
      <c r="D79" s="390"/>
      <c r="E79" s="390"/>
      <c r="F79" s="390"/>
      <c r="G79" s="390"/>
    </row>
    <row r="80" spans="1:7" ht="15" customHeight="1">
      <c r="A80" s="390" t="s">
        <v>737</v>
      </c>
      <c r="B80" s="419"/>
      <c r="C80" s="390"/>
      <c r="D80" s="390"/>
      <c r="E80" s="390"/>
      <c r="F80" s="390"/>
      <c r="G80" s="390"/>
    </row>
    <row r="81" spans="1:7" ht="15" customHeight="1">
      <c r="A81" s="390" t="s">
        <v>738</v>
      </c>
      <c r="B81" s="419"/>
      <c r="C81" s="390"/>
      <c r="D81" s="390"/>
      <c r="E81" s="390"/>
      <c r="F81" s="390"/>
      <c r="G81" s="390"/>
    </row>
    <row r="82" spans="1:7" ht="15" customHeight="1">
      <c r="A82" s="390" t="s">
        <v>739</v>
      </c>
      <c r="B82" s="419"/>
      <c r="C82" s="390"/>
      <c r="D82" s="390"/>
      <c r="E82" s="390"/>
      <c r="F82" s="390"/>
      <c r="G82" s="390"/>
    </row>
    <row r="83" spans="1:7" ht="15" customHeight="1">
      <c r="A83" s="390" t="s">
        <v>740</v>
      </c>
      <c r="B83" s="419"/>
      <c r="C83" s="390"/>
      <c r="D83" s="390"/>
      <c r="E83" s="390"/>
      <c r="F83" s="390"/>
      <c r="G83" s="390"/>
    </row>
    <row r="84" spans="1:7" ht="15" customHeight="1">
      <c r="A84" s="390" t="s">
        <v>741</v>
      </c>
      <c r="B84" s="419"/>
      <c r="C84" s="390"/>
      <c r="D84" s="390"/>
      <c r="E84" s="390"/>
      <c r="F84" s="390"/>
      <c r="G84" s="390"/>
    </row>
  </sheetData>
  <mergeCells count="167">
    <mergeCell ref="C65:E65"/>
    <mergeCell ref="AA52:AF52"/>
    <mergeCell ref="AG52:AK52"/>
    <mergeCell ref="AL52:AM52"/>
    <mergeCell ref="C61:E61"/>
    <mergeCell ref="C62:E62"/>
    <mergeCell ref="C63:E63"/>
    <mergeCell ref="X51:Z51"/>
    <mergeCell ref="AA51:AC51"/>
    <mergeCell ref="AD51:AF51"/>
    <mergeCell ref="AG51:AI51"/>
    <mergeCell ref="AJ51:AK51"/>
    <mergeCell ref="C52:D52"/>
    <mergeCell ref="E52:H52"/>
    <mergeCell ref="I52:N52"/>
    <mergeCell ref="O52:T52"/>
    <mergeCell ref="U52:Z52"/>
    <mergeCell ref="AG50:AI50"/>
    <mergeCell ref="AJ50:AK50"/>
    <mergeCell ref="F51:H51"/>
    <mergeCell ref="I51:K51"/>
    <mergeCell ref="L51:N51"/>
    <mergeCell ref="O51:Q51"/>
    <mergeCell ref="R51:T51"/>
    <mergeCell ref="U51:W51"/>
    <mergeCell ref="C64:E64"/>
    <mergeCell ref="F50:H50"/>
    <mergeCell ref="I50:K50"/>
    <mergeCell ref="L50:N50"/>
    <mergeCell ref="O50:Q50"/>
    <mergeCell ref="R50:T50"/>
    <mergeCell ref="U50:W50"/>
    <mergeCell ref="X50:Z50"/>
    <mergeCell ref="AA50:AC50"/>
    <mergeCell ref="AD50:AF50"/>
    <mergeCell ref="AG48:AK48"/>
    <mergeCell ref="AL48:AM48"/>
    <mergeCell ref="F49:H49"/>
    <mergeCell ref="I49:K49"/>
    <mergeCell ref="L49:N49"/>
    <mergeCell ref="O49:Q49"/>
    <mergeCell ref="R49:T49"/>
    <mergeCell ref="U49:W49"/>
    <mergeCell ref="X49:Z49"/>
    <mergeCell ref="AA49:AC49"/>
    <mergeCell ref="AD49:AF49"/>
    <mergeCell ref="AG49:AI49"/>
    <mergeCell ref="AJ49:AK49"/>
    <mergeCell ref="C48:D48"/>
    <mergeCell ref="E48:H48"/>
    <mergeCell ref="I48:N48"/>
    <mergeCell ref="O48:T48"/>
    <mergeCell ref="U48:Z48"/>
    <mergeCell ref="AA48:AF48"/>
    <mergeCell ref="A44:B44"/>
    <mergeCell ref="C44:D44"/>
    <mergeCell ref="E44:H44"/>
    <mergeCell ref="A45:B45"/>
    <mergeCell ref="C45:D45"/>
    <mergeCell ref="E45:H45"/>
    <mergeCell ref="U41:W41"/>
    <mergeCell ref="X41:Z41"/>
    <mergeCell ref="AA41:AC41"/>
    <mergeCell ref="AD41:AF41"/>
    <mergeCell ref="AG41:AI41"/>
    <mergeCell ref="AJ41:AK41"/>
    <mergeCell ref="A41:C41"/>
    <mergeCell ref="F41:H41"/>
    <mergeCell ref="I41:K41"/>
    <mergeCell ref="L41:N41"/>
    <mergeCell ref="O41:Q41"/>
    <mergeCell ref="R41:T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G39:AI39"/>
    <mergeCell ref="AJ39:AK39"/>
    <mergeCell ref="A39:C39"/>
    <mergeCell ref="F39:H39"/>
    <mergeCell ref="I39:K39"/>
    <mergeCell ref="L39:N39"/>
    <mergeCell ref="O39:Q39"/>
    <mergeCell ref="R39:T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AM16:AN16"/>
    <mergeCell ref="AM17:AN17"/>
    <mergeCell ref="AK1:AN1"/>
    <mergeCell ref="M2:P2"/>
    <mergeCell ref="Q2:R2"/>
    <mergeCell ref="S2:T2"/>
    <mergeCell ref="U2:V2"/>
    <mergeCell ref="AK2:AN2"/>
    <mergeCell ref="AK3:AN3"/>
    <mergeCell ref="AK4:AN4"/>
    <mergeCell ref="AH5:AJ5"/>
  </mergeCells>
  <phoneticPr fontId="13"/>
  <dataValidations count="5">
    <dataValidation type="list" allowBlank="1" showInputMessage="1" sqref="B11:B30" xr:uid="{5A1C9E9E-6AB6-4940-8A74-AE556A54E881}">
      <formula1>INDIRECT($AK$1)</formula1>
    </dataValidation>
    <dataValidation type="list" allowBlank="1" showInputMessage="1" showErrorMessage="1" sqref="AK4:AN4" xr:uid="{51424A4E-E5ED-4347-9866-7B12F9574519}">
      <formula1>"予定,実績"</formula1>
    </dataValidation>
    <dataValidation type="list" allowBlank="1" showInputMessage="1" showErrorMessage="1" sqref="C11:C30" xr:uid="{DC173E0E-82A1-4061-BF63-7602606D998C}">
      <formula1>"A,B,C,D"</formula1>
    </dataValidation>
    <dataValidation operator="greaterThanOrEqual" allowBlank="1" showInputMessage="1" showErrorMessage="1" sqref="I46 I42 AJ38:AJ41 L42 L46 AL38:AL40" xr:uid="{A712040B-AE17-4E18-856A-9CD7C2FDBD96}"/>
    <dataValidation type="whole" operator="greaterThanOrEqual" allowBlank="1" showInputMessage="1" showErrorMessage="1" sqref="D38:F41 L38:L41 I38:I41 O38:O41 AG38:AG41 AD38:AD41 AA38:AA41 X38:X41 U38:U41 R38:R41" xr:uid="{3ADC9DC4-C3B7-4402-814D-0A821CB0DBE6}">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5" max="39"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C12D4-D2BF-4F20-AC81-00C7F7365921}">
  <dimension ref="A1:AQ82"/>
  <sheetViews>
    <sheetView showGridLines="0" zoomScaleNormal="100" zoomScaleSheetLayoutView="100" workbookViewId="0">
      <selection activeCell="AH11" sqref="AH11:AJ30"/>
    </sheetView>
  </sheetViews>
  <sheetFormatPr defaultColWidth="9.109375" defaultRowHeight="21" customHeight="1"/>
  <cols>
    <col min="1" max="1" width="2.77734375" style="369" customWidth="1"/>
    <col min="2" max="2" width="15.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42" width="9.109375" style="369"/>
    <col min="43" max="44" width="55" style="369" customWidth="1"/>
    <col min="45" max="45" width="42.77734375" style="369" customWidth="1"/>
    <col min="46"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786</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40</v>
      </c>
      <c r="AI5" s="1180"/>
      <c r="AJ5" s="1180"/>
      <c r="AK5" s="372" t="s">
        <v>654</v>
      </c>
      <c r="AL5" s="374">
        <v>160</v>
      </c>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787</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8" customHeight="1">
      <c r="A13" s="378">
        <v>3</v>
      </c>
      <c r="B13" s="379" t="s">
        <v>787</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t="s">
        <v>787</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755</v>
      </c>
      <c r="B36" s="375"/>
      <c r="C36" s="375"/>
      <c r="D36" s="375"/>
      <c r="E36" s="375"/>
      <c r="F36" s="375"/>
      <c r="G36" s="390"/>
      <c r="H36" s="390"/>
      <c r="I36" s="390"/>
      <c r="J36" s="390"/>
      <c r="K36" s="390"/>
      <c r="L36" s="390"/>
      <c r="M36" s="390"/>
      <c r="N36" s="390"/>
      <c r="O36" s="390"/>
      <c r="AM36" s="375"/>
      <c r="AN36" s="366"/>
    </row>
    <row r="37" spans="1:43" ht="24.9" customHeight="1">
      <c r="A37" s="1187"/>
      <c r="B37" s="1187"/>
      <c r="C37" s="1187"/>
      <c r="D37" s="423">
        <v>4</v>
      </c>
      <c r="E37" s="423">
        <v>5</v>
      </c>
      <c r="F37" s="1245">
        <v>6</v>
      </c>
      <c r="G37" s="1245"/>
      <c r="H37" s="1245"/>
      <c r="I37" s="1245">
        <v>7</v>
      </c>
      <c r="J37" s="1245"/>
      <c r="K37" s="1245"/>
      <c r="L37" s="1245">
        <v>8</v>
      </c>
      <c r="M37" s="1245"/>
      <c r="N37" s="1245"/>
      <c r="O37" s="1245">
        <v>9</v>
      </c>
      <c r="P37" s="1245"/>
      <c r="Q37" s="1245"/>
      <c r="R37" s="1245">
        <v>10</v>
      </c>
      <c r="S37" s="1245"/>
      <c r="T37" s="1245"/>
      <c r="U37" s="1245">
        <v>11</v>
      </c>
      <c r="V37" s="1245"/>
      <c r="W37" s="1245"/>
      <c r="X37" s="1245">
        <v>12</v>
      </c>
      <c r="Y37" s="1245"/>
      <c r="Z37" s="1245"/>
      <c r="AA37" s="1245">
        <v>1</v>
      </c>
      <c r="AB37" s="1245"/>
      <c r="AC37" s="1245"/>
      <c r="AD37" s="1245">
        <v>2</v>
      </c>
      <c r="AE37" s="1245"/>
      <c r="AF37" s="1245"/>
      <c r="AG37" s="1245">
        <v>3</v>
      </c>
      <c r="AH37" s="1245"/>
      <c r="AI37" s="1245"/>
      <c r="AJ37" s="1187" t="s">
        <v>756</v>
      </c>
      <c r="AK37" s="1187"/>
      <c r="AL37" s="410" t="s">
        <v>757</v>
      </c>
      <c r="AM37" s="392"/>
      <c r="AN37" s="392"/>
      <c r="AO37" s="392"/>
      <c r="AP37" s="392"/>
      <c r="AQ37" s="392"/>
    </row>
    <row r="38" spans="1:43" ht="18" customHeight="1">
      <c r="A38" s="1249" t="s">
        <v>758</v>
      </c>
      <c r="B38" s="1249"/>
      <c r="C38" s="1249"/>
      <c r="D38" s="383">
        <v>60</v>
      </c>
      <c r="E38" s="383">
        <v>57</v>
      </c>
      <c r="F38" s="1246">
        <v>60</v>
      </c>
      <c r="G38" s="1246"/>
      <c r="H38" s="1246"/>
      <c r="I38" s="1246">
        <v>105</v>
      </c>
      <c r="J38" s="1246"/>
      <c r="K38" s="1246"/>
      <c r="L38" s="1246">
        <v>105</v>
      </c>
      <c r="M38" s="1246"/>
      <c r="N38" s="1246"/>
      <c r="O38" s="1246">
        <v>95</v>
      </c>
      <c r="P38" s="1246"/>
      <c r="Q38" s="1246"/>
      <c r="R38" s="1246">
        <v>60</v>
      </c>
      <c r="S38" s="1246"/>
      <c r="T38" s="1246"/>
      <c r="U38" s="1246">
        <v>60</v>
      </c>
      <c r="V38" s="1246"/>
      <c r="W38" s="1246"/>
      <c r="X38" s="1246">
        <v>57</v>
      </c>
      <c r="Y38" s="1246"/>
      <c r="Z38" s="1246"/>
      <c r="AA38" s="1246">
        <v>57</v>
      </c>
      <c r="AB38" s="1246"/>
      <c r="AC38" s="1246"/>
      <c r="AD38" s="1246">
        <v>95</v>
      </c>
      <c r="AE38" s="1246"/>
      <c r="AF38" s="1246"/>
      <c r="AG38" s="1246">
        <v>100</v>
      </c>
      <c r="AH38" s="1246"/>
      <c r="AI38" s="1246"/>
      <c r="AJ38" s="1234">
        <f>SUM(D38:AI38)</f>
        <v>911</v>
      </c>
      <c r="AK38" s="1234"/>
      <c r="AL38" s="1247">
        <f>ROUNDUP(AJ38/AJ39,1)</f>
        <v>3.9</v>
      </c>
      <c r="AM38" s="392"/>
      <c r="AN38" s="392"/>
      <c r="AO38" s="392"/>
      <c r="AP38" s="392"/>
      <c r="AQ38" s="392"/>
    </row>
    <row r="39" spans="1:43" ht="18" customHeight="1">
      <c r="A39" s="1249" t="s">
        <v>759</v>
      </c>
      <c r="B39" s="1249"/>
      <c r="C39" s="1249"/>
      <c r="D39" s="383">
        <v>20</v>
      </c>
      <c r="E39" s="383">
        <v>19</v>
      </c>
      <c r="F39" s="1246">
        <v>20</v>
      </c>
      <c r="G39" s="1246"/>
      <c r="H39" s="1246"/>
      <c r="I39" s="1246">
        <v>21</v>
      </c>
      <c r="J39" s="1246"/>
      <c r="K39" s="1246"/>
      <c r="L39" s="1246">
        <v>21</v>
      </c>
      <c r="M39" s="1246"/>
      <c r="N39" s="1246"/>
      <c r="O39" s="1246">
        <v>19</v>
      </c>
      <c r="P39" s="1246"/>
      <c r="Q39" s="1246"/>
      <c r="R39" s="1246">
        <v>20</v>
      </c>
      <c r="S39" s="1246"/>
      <c r="T39" s="1246"/>
      <c r="U39" s="1246">
        <v>20</v>
      </c>
      <c r="V39" s="1246"/>
      <c r="W39" s="1246"/>
      <c r="X39" s="1246">
        <v>19</v>
      </c>
      <c r="Y39" s="1246"/>
      <c r="Z39" s="1246"/>
      <c r="AA39" s="1246">
        <v>19</v>
      </c>
      <c r="AB39" s="1246"/>
      <c r="AC39" s="1246"/>
      <c r="AD39" s="1246">
        <v>19</v>
      </c>
      <c r="AE39" s="1246"/>
      <c r="AF39" s="1246"/>
      <c r="AG39" s="1246">
        <v>20</v>
      </c>
      <c r="AH39" s="1246"/>
      <c r="AI39" s="1246"/>
      <c r="AJ39" s="1234">
        <f>+SUM(D39:AI39)</f>
        <v>237</v>
      </c>
      <c r="AK39" s="1234"/>
      <c r="AL39" s="1248"/>
      <c r="AM39" s="392"/>
      <c r="AN39" s="392"/>
      <c r="AO39" s="392"/>
      <c r="AP39" s="392"/>
      <c r="AQ39" s="392"/>
    </row>
    <row r="40" spans="1:43" ht="5.0999999999999996" customHeight="1">
      <c r="A40" s="391"/>
      <c r="B40" s="391"/>
      <c r="C40" s="391"/>
      <c r="D40" s="392"/>
      <c r="E40" s="392"/>
      <c r="F40" s="392"/>
      <c r="G40" s="392"/>
      <c r="H40" s="392"/>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90"/>
      <c r="AH40" s="390"/>
      <c r="AI40" s="390"/>
      <c r="AJ40" s="393"/>
      <c r="AK40" s="390"/>
      <c r="AL40" s="375"/>
      <c r="AM40" s="375"/>
      <c r="AN40" s="366"/>
    </row>
    <row r="41" spans="1:43" ht="18" customHeight="1">
      <c r="A41" s="365" t="s">
        <v>681</v>
      </c>
      <c r="B41" s="390"/>
      <c r="D41" s="390"/>
      <c r="E41" s="390"/>
      <c r="F41" s="390"/>
      <c r="G41" s="390"/>
      <c r="H41" s="390"/>
      <c r="I41" s="392"/>
      <c r="J41" s="392"/>
      <c r="K41" s="392"/>
      <c r="L41" s="392"/>
      <c r="M41" s="392"/>
      <c r="N41" s="392"/>
      <c r="O41" s="390"/>
      <c r="P41" s="390"/>
      <c r="Q41" s="390"/>
      <c r="R41" s="390"/>
      <c r="S41" s="390"/>
      <c r="T41" s="390"/>
      <c r="U41" s="390"/>
      <c r="V41" s="390"/>
      <c r="W41" s="375"/>
      <c r="X41" s="390"/>
      <c r="Y41" s="390"/>
      <c r="Z41" s="390"/>
      <c r="AA41" s="390"/>
      <c r="AB41" s="390"/>
      <c r="AC41" s="390"/>
      <c r="AD41" s="390"/>
      <c r="AE41" s="390"/>
      <c r="AF41" s="390"/>
      <c r="AG41" s="390"/>
      <c r="AH41" s="390"/>
      <c r="AI41" s="390"/>
      <c r="AJ41" s="393"/>
      <c r="AK41" s="390"/>
      <c r="AL41" s="375"/>
      <c r="AM41" s="375"/>
      <c r="AN41" s="366"/>
    </row>
    <row r="42" spans="1:43" ht="24.9" customHeight="1">
      <c r="A42" s="1187" t="s">
        <v>685</v>
      </c>
      <c r="B42" s="1187"/>
      <c r="C42" s="1188" t="s">
        <v>787</v>
      </c>
      <c r="D42" s="1202"/>
      <c r="E42" s="1258"/>
      <c r="F42" s="1258"/>
      <c r="G42" s="1258"/>
      <c r="H42" s="1185"/>
      <c r="I42" s="1228"/>
      <c r="J42" s="1228"/>
      <c r="K42" s="1228"/>
      <c r="L42" s="1228"/>
      <c r="M42" s="1228"/>
      <c r="N42" s="1228"/>
      <c r="O42" s="392"/>
      <c r="P42" s="392"/>
      <c r="Q42" s="392"/>
      <c r="R42" s="392"/>
      <c r="S42" s="392"/>
      <c r="T42" s="392"/>
      <c r="U42" s="392"/>
      <c r="W42" s="375"/>
      <c r="X42" s="390"/>
      <c r="Y42" s="390"/>
      <c r="Z42" s="390"/>
      <c r="AA42" s="390"/>
      <c r="AB42" s="390"/>
      <c r="AC42" s="390"/>
      <c r="AD42" s="390"/>
      <c r="AE42" s="390"/>
      <c r="AF42" s="390"/>
      <c r="AG42" s="390"/>
      <c r="AH42" s="390"/>
      <c r="AI42" s="390"/>
      <c r="AJ42" s="393"/>
      <c r="AK42" s="390"/>
      <c r="AL42" s="375"/>
      <c r="AM42" s="375"/>
      <c r="AN42" s="366"/>
    </row>
    <row r="43" spans="1:43" ht="18" customHeight="1">
      <c r="A43" s="1194" t="s">
        <v>687</v>
      </c>
      <c r="B43" s="1194"/>
      <c r="C43" s="1259">
        <f>ROUNDDOWN(AL38/15,1)</f>
        <v>0.2</v>
      </c>
      <c r="D43" s="1260"/>
      <c r="E43" s="1261"/>
      <c r="F43" s="1261"/>
      <c r="G43" s="1261"/>
      <c r="H43" s="1262"/>
      <c r="I43" s="1263"/>
      <c r="J43" s="1261"/>
      <c r="K43" s="1261"/>
      <c r="L43" s="1261"/>
      <c r="M43" s="1261"/>
      <c r="N43" s="1262"/>
      <c r="O43" s="392"/>
      <c r="P43" s="392"/>
      <c r="Q43" s="392"/>
      <c r="R43" s="392"/>
      <c r="S43" s="392"/>
      <c r="T43" s="392"/>
      <c r="U43" s="392"/>
      <c r="W43" s="375"/>
      <c r="X43" s="390"/>
      <c r="Y43" s="390"/>
      <c r="Z43" s="390"/>
      <c r="AA43" s="390"/>
      <c r="AB43" s="390"/>
      <c r="AC43" s="390"/>
      <c r="AD43" s="390"/>
      <c r="AE43" s="390"/>
      <c r="AF43" s="390"/>
      <c r="AG43" s="390"/>
      <c r="AH43" s="390"/>
      <c r="AI43" s="390"/>
      <c r="AJ43" s="393"/>
      <c r="AK43" s="390"/>
      <c r="AL43" s="375"/>
      <c r="AM43" s="375"/>
      <c r="AN43" s="366"/>
    </row>
    <row r="44" spans="1:43" ht="5.0999999999999996" customHeight="1">
      <c r="A44" s="391"/>
      <c r="B44" s="391"/>
      <c r="C44" s="391"/>
      <c r="D44" s="391"/>
      <c r="E44" s="391"/>
      <c r="F44" s="391"/>
      <c r="G44" s="391"/>
      <c r="H44" s="391"/>
      <c r="I44" s="391"/>
      <c r="J44" s="390"/>
      <c r="K44" s="390"/>
      <c r="L44" s="390"/>
      <c r="M44" s="393"/>
      <c r="N44" s="390"/>
      <c r="O44" s="390"/>
      <c r="P44" s="390"/>
      <c r="Q44" s="392"/>
      <c r="W44" s="375"/>
      <c r="X44" s="390"/>
      <c r="Y44" s="390"/>
      <c r="Z44" s="390"/>
      <c r="AA44" s="390"/>
      <c r="AB44" s="390"/>
      <c r="AC44" s="390"/>
      <c r="AD44" s="390"/>
      <c r="AE44" s="390"/>
      <c r="AF44" s="390"/>
      <c r="AG44" s="390"/>
      <c r="AH44" s="390"/>
      <c r="AI44" s="390"/>
      <c r="AJ44" s="393"/>
      <c r="AK44" s="390"/>
      <c r="AL44" s="375"/>
      <c r="AM44" s="375"/>
      <c r="AN44" s="366"/>
    </row>
    <row r="45" spans="1:43" ht="21" customHeight="1">
      <c r="A45" s="365" t="s">
        <v>704</v>
      </c>
      <c r="B45" s="369"/>
      <c r="C45" s="370"/>
      <c r="D45" s="370"/>
      <c r="E45" s="370"/>
      <c r="F45" s="370"/>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70"/>
      <c r="AM45" s="370"/>
      <c r="AN45" s="366"/>
    </row>
    <row r="46" spans="1:43" ht="24.9" customHeight="1">
      <c r="A46" s="366"/>
      <c r="B46" s="375"/>
      <c r="C46" s="1224" t="str">
        <f>IF(VLOOKUP($AK$1,[6]選択肢!$A$1:$J$32,C51,FALSE)=0,"-",VLOOKUP($AK$1,[6]選択肢!$A$1:$J$32,C51,FALSE))</f>
        <v>管理者</v>
      </c>
      <c r="D46" s="1225"/>
      <c r="E46" s="1226" t="str">
        <f>IF(VLOOKUP($AK$1,[6]選択肢!$A$1:$J$32,E51,FALSE)=0,"-",VLOOKUP($AK$1,[6]選択肢!$A$1:$J$32,E51,FALSE))</f>
        <v>就労選択支援員</v>
      </c>
      <c r="F46" s="1226"/>
      <c r="G46" s="1226"/>
      <c r="H46" s="1226"/>
      <c r="I46" s="1224" t="str">
        <f>IF(VLOOKUP($AK$1,[6]選択肢!$A$1:$J$32,I51,FALSE)=0,"-",VLOOKUP($AK$1,[6]選択肢!$A$1:$J$32,I51,FALSE))</f>
        <v>-</v>
      </c>
      <c r="J46" s="1225"/>
      <c r="K46" s="1225"/>
      <c r="L46" s="1225"/>
      <c r="M46" s="1225"/>
      <c r="N46" s="1227"/>
      <c r="O46" s="1224" t="str">
        <f>IF(VLOOKUP($AK$1,[6]選択肢!$A$1:$J$32,O51,FALSE)=0,"-",VLOOKUP($AK$1,[6]選択肢!$A$1:$J$32,O51,FALSE))</f>
        <v>-</v>
      </c>
      <c r="P46" s="1225"/>
      <c r="Q46" s="1225"/>
      <c r="R46" s="1225"/>
      <c r="S46" s="1225"/>
      <c r="T46" s="1227"/>
      <c r="U46" s="1224" t="str">
        <f>IF(VLOOKUP($AK$1,[6]選択肢!$A$1:$J$32,U51,FALSE)=0,"-",VLOOKUP($AK$1,[6]選択肢!$A$1:$J$32,U51,FALSE))</f>
        <v>-</v>
      </c>
      <c r="V46" s="1225"/>
      <c r="W46" s="1225"/>
      <c r="X46" s="1225"/>
      <c r="Y46" s="1225"/>
      <c r="Z46" s="1227"/>
      <c r="AA46" s="1224" t="str">
        <f>IF(VLOOKUP($AK$1,[6]選択肢!$A$1:$J$32,AA51,FALSE)=0,"-",VLOOKUP($AK$1,[6]選択肢!$A$1:$J$32,AA51,FALSE))</f>
        <v>-</v>
      </c>
      <c r="AB46" s="1225"/>
      <c r="AC46" s="1225"/>
      <c r="AD46" s="1225"/>
      <c r="AE46" s="1225"/>
      <c r="AF46" s="1227"/>
      <c r="AG46" s="1226" t="str">
        <f>IF(VLOOKUP($AK$1,[6]選択肢!$A$1:$J$32,AG51,FALSE)=0,"-",VLOOKUP($AK$1,[6]選択肢!$A$1:$J$32,AG51,FALSE))</f>
        <v>-</v>
      </c>
      <c r="AH46" s="1226"/>
      <c r="AI46" s="1226"/>
      <c r="AJ46" s="1226"/>
      <c r="AK46" s="1226"/>
      <c r="AL46" s="1226" t="str">
        <f>IF(VLOOKUP($AK$1,[6]選択肢!$A$1:$J$32,AL51,FALSE)=0,"-",VLOOKUP($AK$1,[6]選択肢!$A$1:$J$32,AL51,FALSE))</f>
        <v>-</v>
      </c>
      <c r="AM46" s="1226"/>
      <c r="AN46" s="366"/>
    </row>
    <row r="47" spans="1:43" ht="18" customHeight="1">
      <c r="A47" s="366"/>
      <c r="B47" s="375"/>
      <c r="C47" s="407" t="s">
        <v>705</v>
      </c>
      <c r="D47" s="407" t="s">
        <v>706</v>
      </c>
      <c r="E47" s="408" t="s">
        <v>705</v>
      </c>
      <c r="F47" s="1233" t="s">
        <v>706</v>
      </c>
      <c r="G47" s="1233"/>
      <c r="H47" s="1233"/>
      <c r="I47" s="1229" t="s">
        <v>705</v>
      </c>
      <c r="J47" s="1230"/>
      <c r="K47" s="1231"/>
      <c r="L47" s="1229" t="s">
        <v>706</v>
      </c>
      <c r="M47" s="1230"/>
      <c r="N47" s="1231"/>
      <c r="O47" s="1229" t="s">
        <v>705</v>
      </c>
      <c r="P47" s="1230"/>
      <c r="Q47" s="1231"/>
      <c r="R47" s="1229" t="s">
        <v>706</v>
      </c>
      <c r="S47" s="1230"/>
      <c r="T47" s="1231"/>
      <c r="U47" s="1229" t="s">
        <v>705</v>
      </c>
      <c r="V47" s="1230"/>
      <c r="W47" s="1231"/>
      <c r="X47" s="1229" t="s">
        <v>706</v>
      </c>
      <c r="Y47" s="1230"/>
      <c r="Z47" s="1231"/>
      <c r="AA47" s="1229" t="s">
        <v>705</v>
      </c>
      <c r="AB47" s="1230"/>
      <c r="AC47" s="1231"/>
      <c r="AD47" s="1229" t="s">
        <v>706</v>
      </c>
      <c r="AE47" s="1230"/>
      <c r="AF47" s="1231"/>
      <c r="AG47" s="1229" t="s">
        <v>705</v>
      </c>
      <c r="AH47" s="1230"/>
      <c r="AI47" s="1231"/>
      <c r="AJ47" s="1229" t="s">
        <v>706</v>
      </c>
      <c r="AK47" s="1231"/>
      <c r="AL47" s="408" t="s">
        <v>761</v>
      </c>
      <c r="AM47" s="408" t="s">
        <v>762</v>
      </c>
      <c r="AN47" s="366"/>
    </row>
    <row r="48" spans="1:43" ht="18" customHeight="1">
      <c r="A48" s="366"/>
      <c r="B48" s="400" t="s">
        <v>707</v>
      </c>
      <c r="C48" s="408">
        <f>COUNTIFS($B$11:$B$30,C$46,$C$11:$C$30,"A",$E$11:$E$30,"*")</f>
        <v>1</v>
      </c>
      <c r="D48" s="408">
        <f>COUNTIFS($B$11:$B$30,C$46,$C$11:$C$30,"B",$E$11:$E$30,"*")</f>
        <v>0</v>
      </c>
      <c r="E48" s="408">
        <f>COUNTIFS($B$11:$B$30,E$46,$C$11:$C$30,"A",$E$11:$E$30,"*")</f>
        <v>0</v>
      </c>
      <c r="F48" s="1229">
        <f>COUNTIFS($B$11:$B$30,E$46,$C$11:$C$30,"B",$E$11:$E$30,"*")</f>
        <v>1</v>
      </c>
      <c r="G48" s="1230"/>
      <c r="H48" s="1231"/>
      <c r="I48" s="1229">
        <f>COUNTIFS($B$11:$B$30,I$46,$C$11:$C$30,"A",$E$11:$E$30,"*")</f>
        <v>0</v>
      </c>
      <c r="J48" s="1230"/>
      <c r="K48" s="1231"/>
      <c r="L48" s="1229">
        <f>COUNTIFS($B$11:$B$30,I$46,$C$11:$C$30,"B",$E$11:$E$30,"*")</f>
        <v>0</v>
      </c>
      <c r="M48" s="1230"/>
      <c r="N48" s="1231"/>
      <c r="O48" s="1229">
        <f>COUNTIFS($B$11:$B$30,O$46,$C$11:$C$30,"A",$E$11:$E$30,"*")</f>
        <v>0</v>
      </c>
      <c r="P48" s="1230"/>
      <c r="Q48" s="1231"/>
      <c r="R48" s="1229">
        <f>COUNTIFS($B$11:$B$30,O$46,$C$11:$C$30,"B",$E$11:$E$30,"*")</f>
        <v>0</v>
      </c>
      <c r="S48" s="1230"/>
      <c r="T48" s="1231"/>
      <c r="U48" s="1229">
        <f>COUNTIFS($B$11:$B$30,U$46,$C$11:$C$30,"A",$E$11:$E$30,"*")</f>
        <v>0</v>
      </c>
      <c r="V48" s="1230"/>
      <c r="W48" s="1231"/>
      <c r="X48" s="1229">
        <f>COUNTIFS($B$11:$B$30,U$46,$C$11:$C$30,"B",$E$11:$E$30,"*")</f>
        <v>0</v>
      </c>
      <c r="Y48" s="1230"/>
      <c r="Z48" s="1231"/>
      <c r="AA48" s="1229">
        <f>COUNTIFS($B$11:$B$30,AA$46,$C$11:$C$30,"A",$E$11:$E$30,"*")</f>
        <v>0</v>
      </c>
      <c r="AB48" s="1230"/>
      <c r="AC48" s="1231"/>
      <c r="AD48" s="1229">
        <f>COUNTIFS($B$11:$B$30,AA$46,$C$11:$C$30,"B",$E$11:$E$30,"*")</f>
        <v>0</v>
      </c>
      <c r="AE48" s="1230"/>
      <c r="AF48" s="1231"/>
      <c r="AG48" s="1229">
        <f>COUNTIFS($B$11:$B$30,AG$46,$C$11:$C$30,"A",$E$11:$E$30,"*")</f>
        <v>0</v>
      </c>
      <c r="AH48" s="1230"/>
      <c r="AI48" s="1231"/>
      <c r="AJ48" s="1229">
        <f>COUNTIFS($B$11:$B$30,AG$46,$C$11:$C$30,"B",$E$11:$E$30,"*")</f>
        <v>0</v>
      </c>
      <c r="AK48" s="1231"/>
      <c r="AL48" s="408">
        <f>COUNTIFS($B$11:$B$30,AL$46,$C$11:$C$30,"A",$E$11:$E$30,"*")</f>
        <v>0</v>
      </c>
      <c r="AM48" s="408">
        <f>COUNTIFS($B$11:$B$30,AL$46,$C$11:$C$30,"B",$E$11:$E$30,"*")</f>
        <v>0</v>
      </c>
      <c r="AN48" s="366"/>
    </row>
    <row r="49" spans="1:40" ht="18" customHeight="1">
      <c r="A49" s="366"/>
      <c r="B49" s="410" t="s">
        <v>708</v>
      </c>
      <c r="C49" s="408">
        <f>COUNTIFS($B$11:$B$30,C$46,$C$11:$C$30,"C",$E$11:$E$30,"*")</f>
        <v>0</v>
      </c>
      <c r="D49" s="408">
        <f>COUNTIFS($B$11:$B$30,C$46,$C$11:$C$30,"D",$E$11:$E$30,"*")</f>
        <v>0</v>
      </c>
      <c r="E49" s="408">
        <f>COUNTIFS($B$11:$B$30,E$46,$C$11:$C$30,"C",$E$11:$E$30,"*")</f>
        <v>1</v>
      </c>
      <c r="F49" s="1229">
        <f>COUNTIFS($B$11:$B$30,E$46,$C$11:$C$30,"D",$E$11:$E$30,"*")</f>
        <v>1</v>
      </c>
      <c r="G49" s="1230"/>
      <c r="H49" s="1231"/>
      <c r="I49" s="1229">
        <f>COUNTIFS($B$11:$B$30,I$46,$C$11:$C$30,"C",$E$11:$E$30,"*")</f>
        <v>0</v>
      </c>
      <c r="J49" s="1230"/>
      <c r="K49" s="1231"/>
      <c r="L49" s="1229">
        <f>COUNTIFS($B$11:$B$30,I$46,$C$11:$C$30,"D",$E$11:$E$30,"*")</f>
        <v>0</v>
      </c>
      <c r="M49" s="1230"/>
      <c r="N49" s="1231"/>
      <c r="O49" s="1229">
        <f>COUNTIFS($B$11:$B$30,O$46,$C$11:$C$30,"C",$E$11:$E$30,"*")</f>
        <v>0</v>
      </c>
      <c r="P49" s="1230"/>
      <c r="Q49" s="1231"/>
      <c r="R49" s="1229">
        <f>COUNTIFS($B$11:$B$30,O$46,$C$11:$C$30,"D",$E$11:$E$30,"*")</f>
        <v>0</v>
      </c>
      <c r="S49" s="1230"/>
      <c r="T49" s="1231"/>
      <c r="U49" s="1229">
        <f>COUNTIFS($B$11:$B$30,U$46,$C$11:$C$30,"C",$E$11:$E$30,"*")</f>
        <v>0</v>
      </c>
      <c r="V49" s="1230"/>
      <c r="W49" s="1231"/>
      <c r="X49" s="1229">
        <f>COUNTIFS($B$11:$B$30,U$46,$C$11:$C$30,"D",$E$11:$E$30,"*")</f>
        <v>0</v>
      </c>
      <c r="Y49" s="1230"/>
      <c r="Z49" s="1231"/>
      <c r="AA49" s="1229">
        <f>COUNTIFS($B$11:$B$30,AA$46,$C$11:$C$30,"C",$E$11:$E$30,"*")</f>
        <v>0</v>
      </c>
      <c r="AB49" s="1230"/>
      <c r="AC49" s="1231"/>
      <c r="AD49" s="1229">
        <f>COUNTIFS($B$11:$B$30,AA$46,$C$11:$C$30,"D",$E$11:$E$30,"*")</f>
        <v>0</v>
      </c>
      <c r="AE49" s="1230"/>
      <c r="AF49" s="1231"/>
      <c r="AG49" s="1229">
        <f>COUNTIFS($B$11:$B$30,AG$46,$C$11:$C$30,"C",$E$11:$E$30,"*")</f>
        <v>0</v>
      </c>
      <c r="AH49" s="1230"/>
      <c r="AI49" s="1231"/>
      <c r="AJ49" s="1229">
        <f>COUNTIFS($B$11:$B$30,AG$46,$C$11:$C$30,"D",$E$11:$E$30,"*")</f>
        <v>0</v>
      </c>
      <c r="AK49" s="1231"/>
      <c r="AL49" s="408">
        <f>COUNTIFS($B$11:$B$30,AL$46,$C$11:$C$30,"C",$E$11:$E$30,"*")</f>
        <v>0</v>
      </c>
      <c r="AM49" s="408">
        <f>COUNTIFS($B$11:$B$30,AL$46,$C$11:$C$30,"D",$E$11:$E$30,"*")</f>
        <v>0</v>
      </c>
      <c r="AN49" s="366"/>
    </row>
    <row r="50" spans="1:40" ht="24.9" customHeight="1">
      <c r="A50" s="366"/>
      <c r="B50" s="410" t="s">
        <v>709</v>
      </c>
      <c r="C50" s="1224">
        <f>IF($AK$3="４週",SUMIFS($AK$11:$AK$30,$B$11:$B$30,C46)/4/$AH$5,IF($AK$3="歴月",SUMIFS($AK$11:$AK$30,$B$11:$B$30,C46)/$AL$5,"記載する期間を選択してください"))</f>
        <v>0</v>
      </c>
      <c r="D50" s="1227"/>
      <c r="E50" s="1224">
        <f>IF($AK$3="４週",SUMIFS($AK$11:$AK$30,$B$11:$B$30,E46)/4/$AH$5,IF($AK$3="歴月",SUMIFS($AK$11:$AK$30,$B$11:$B$30,E46)/$AL$5,"記載する期間を選択してください"))</f>
        <v>0</v>
      </c>
      <c r="F50" s="1225"/>
      <c r="G50" s="1225"/>
      <c r="H50" s="1227"/>
      <c r="I50" s="1224">
        <f>IF($AK$3="４週",SUMIFS($AK$11:$AK$30,$B$11:$B$30,I46)/4/$AH$5,IF($AK$3="歴月",SUMIFS($AK$11:$AK$30,$B$11:$B$30,I46)/$AL$5,"記載する期間を選択してください"))</f>
        <v>0</v>
      </c>
      <c r="J50" s="1225"/>
      <c r="K50" s="1225"/>
      <c r="L50" s="1225"/>
      <c r="M50" s="1225"/>
      <c r="N50" s="1227"/>
      <c r="O50" s="1224">
        <f>IF($AK$3="４週",SUMIFS($AK$11:$AK$30,$B$11:$B$30,O46)/4/$AH$5,IF($AK$3="歴月",SUMIFS($AK$11:$AK$30,$B$11:$B$30,O46)/$AL$5,"記載する期間を選択してください"))</f>
        <v>0</v>
      </c>
      <c r="P50" s="1225"/>
      <c r="Q50" s="1225"/>
      <c r="R50" s="1225"/>
      <c r="S50" s="1225"/>
      <c r="T50" s="1227"/>
      <c r="U50" s="1224">
        <f>IF($AK$3="４週",SUMIFS($AK$11:$AK$30,$B$11:$B$30,U46)/4/$AH$5,IF($AK$3="歴月",SUMIFS($AK$11:$AK$30,$B$11:$B$30,U46)/$AL$5,"記載する期間を選択してください"))</f>
        <v>0</v>
      </c>
      <c r="V50" s="1225"/>
      <c r="W50" s="1225"/>
      <c r="X50" s="1225"/>
      <c r="Y50" s="1225"/>
      <c r="Z50" s="1227"/>
      <c r="AA50" s="1224">
        <f>IF($AK$3="４週",SUMIFS($AK$11:$AK$30,$B$11:$B$30,AA46)/4/$AH$5,IF($AK$3="歴月",SUMIFS($AK$11:$AK$30,$B$11:$B$30,AA46)/$AL$5,"記載する期間を選択してください"))</f>
        <v>0</v>
      </c>
      <c r="AB50" s="1225"/>
      <c r="AC50" s="1225"/>
      <c r="AD50" s="1225"/>
      <c r="AE50" s="1225"/>
      <c r="AF50" s="1227"/>
      <c r="AG50" s="1224">
        <f>IF($AK$3="４週",SUMIFS($AK$11:$AK$30,$B$11:$B$30,AG46)/4/$AH$5,IF($AK$3="歴月",SUMIFS($AK$11:$AK$30,$B$11:$B$30,AG46)/$AL$5,"記載する期間を選択してください"))</f>
        <v>0</v>
      </c>
      <c r="AH50" s="1225"/>
      <c r="AI50" s="1225"/>
      <c r="AJ50" s="1225"/>
      <c r="AK50" s="1227"/>
      <c r="AL50" s="1224">
        <f>IF($AK$3="４週",SUMIFS($AK$11:$AK$30,$B$11:$B$30,AL46)/4/$AH$5,IF($AK$3="歴月",SUMIFS($AK$11:$AK$30,$B$11:$B$30,AL46)/$AL$5,"記載する期間を選択してください"))</f>
        <v>0</v>
      </c>
      <c r="AM50" s="1227"/>
      <c r="AN50" s="366"/>
    </row>
    <row r="51" spans="1:40" ht="5.0999999999999996" customHeight="1">
      <c r="A51" s="366"/>
      <c r="B51" s="369"/>
      <c r="C51" s="412">
        <v>2</v>
      </c>
      <c r="D51" s="412"/>
      <c r="E51" s="412">
        <v>3</v>
      </c>
      <c r="F51" s="412"/>
      <c r="G51" s="412"/>
      <c r="H51" s="412"/>
      <c r="I51" s="412">
        <v>4</v>
      </c>
      <c r="J51" s="412"/>
      <c r="K51" s="412"/>
      <c r="L51" s="412"/>
      <c r="M51" s="412"/>
      <c r="N51" s="412"/>
      <c r="O51" s="412">
        <v>5</v>
      </c>
      <c r="P51" s="412"/>
      <c r="Q51" s="412"/>
      <c r="R51" s="412"/>
      <c r="S51" s="412"/>
      <c r="T51" s="412"/>
      <c r="U51" s="412">
        <v>6</v>
      </c>
      <c r="V51" s="412"/>
      <c r="W51" s="412"/>
      <c r="X51" s="412"/>
      <c r="Y51" s="412"/>
      <c r="Z51" s="412"/>
      <c r="AA51" s="412">
        <v>7</v>
      </c>
      <c r="AB51" s="412"/>
      <c r="AC51" s="412"/>
      <c r="AD51" s="412"/>
      <c r="AE51" s="412"/>
      <c r="AF51" s="412"/>
      <c r="AG51" s="412">
        <v>8</v>
      </c>
      <c r="AH51" s="412"/>
      <c r="AI51" s="412"/>
      <c r="AJ51" s="412"/>
      <c r="AK51" s="412"/>
      <c r="AL51" s="412">
        <v>9</v>
      </c>
      <c r="AM51" s="413"/>
      <c r="AN51" s="366"/>
    </row>
    <row r="52" spans="1:40" ht="15" customHeight="1">
      <c r="A52" s="390" t="s">
        <v>710</v>
      </c>
      <c r="B52" s="414"/>
      <c r="C52" s="415"/>
      <c r="D52" s="415"/>
      <c r="E52" s="415"/>
      <c r="F52" s="416"/>
      <c r="G52" s="415"/>
      <c r="H52" s="412"/>
      <c r="I52" s="412"/>
      <c r="J52" s="412"/>
      <c r="K52" s="412"/>
      <c r="L52" s="412"/>
      <c r="M52" s="412"/>
      <c r="N52" s="412"/>
      <c r="O52" s="412"/>
      <c r="P52" s="412"/>
      <c r="Q52" s="412"/>
      <c r="R52" s="412">
        <v>6</v>
      </c>
      <c r="S52" s="412"/>
      <c r="T52" s="412"/>
      <c r="U52" s="412"/>
      <c r="V52" s="412"/>
      <c r="W52" s="412"/>
      <c r="X52" s="412">
        <v>7</v>
      </c>
      <c r="Y52" s="412"/>
      <c r="Z52" s="412"/>
      <c r="AA52" s="412"/>
      <c r="AB52" s="412"/>
      <c r="AC52" s="412"/>
      <c r="AD52" s="412">
        <v>8</v>
      </c>
      <c r="AE52" s="412"/>
      <c r="AF52" s="412"/>
      <c r="AG52" s="417"/>
      <c r="AH52" s="417"/>
      <c r="AI52" s="417"/>
      <c r="AJ52" s="417">
        <v>9</v>
      </c>
      <c r="AK52" s="418"/>
      <c r="AL52" s="418"/>
      <c r="AM52" s="366"/>
    </row>
    <row r="53" spans="1:40" s="390" customFormat="1" ht="15" customHeight="1">
      <c r="A53" s="390" t="s">
        <v>711</v>
      </c>
      <c r="B53" s="391"/>
      <c r="C53" s="391"/>
      <c r="D53" s="391"/>
      <c r="E53" s="391"/>
      <c r="F53" s="391"/>
      <c r="G53" s="391"/>
      <c r="H53" s="365"/>
      <c r="I53" s="365"/>
      <c r="J53" s="365"/>
      <c r="K53" s="365"/>
      <c r="L53" s="365"/>
      <c r="M53" s="365"/>
      <c r="N53" s="365"/>
      <c r="O53" s="365"/>
      <c r="P53" s="365"/>
      <c r="Q53" s="365"/>
      <c r="R53" s="365"/>
      <c r="S53" s="365"/>
      <c r="T53" s="365"/>
      <c r="U53" s="365"/>
      <c r="V53" s="365"/>
      <c r="W53" s="365"/>
      <c r="X53" s="365"/>
      <c r="Y53" s="365"/>
      <c r="Z53" s="365"/>
      <c r="AA53" s="365"/>
      <c r="AB53" s="365"/>
      <c r="AC53" s="365"/>
      <c r="AD53" s="365"/>
      <c r="AE53" s="365"/>
      <c r="AF53" s="365"/>
      <c r="AG53" s="365"/>
      <c r="AH53" s="365"/>
      <c r="AI53" s="365"/>
      <c r="AJ53" s="365"/>
      <c r="AK53" s="365"/>
      <c r="AL53" s="365"/>
      <c r="AM53" s="365"/>
    </row>
    <row r="54" spans="1:40" s="390" customFormat="1" ht="15" customHeight="1">
      <c r="A54" s="390" t="s">
        <v>712</v>
      </c>
      <c r="B54" s="391"/>
      <c r="C54" s="391"/>
      <c r="D54" s="391"/>
      <c r="E54" s="391"/>
      <c r="F54" s="391"/>
      <c r="G54" s="391"/>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c r="AF54" s="365"/>
      <c r="AG54" s="365"/>
      <c r="AH54" s="365"/>
      <c r="AI54" s="365"/>
      <c r="AJ54" s="365"/>
      <c r="AK54" s="365"/>
      <c r="AL54" s="365"/>
      <c r="AM54" s="365"/>
    </row>
    <row r="55" spans="1:40" s="390" customFormat="1" ht="15" customHeight="1">
      <c r="A55" s="390" t="s">
        <v>713</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row>
    <row r="56" spans="1:40" s="390" customFormat="1" ht="15" customHeight="1">
      <c r="A56" s="390" t="s">
        <v>714</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row>
    <row r="57" spans="1:40" ht="15" customHeight="1">
      <c r="A57" s="390" t="s">
        <v>715</v>
      </c>
      <c r="B57" s="419"/>
      <c r="C57" s="390"/>
      <c r="D57" s="390"/>
      <c r="E57" s="390"/>
      <c r="F57" s="390"/>
      <c r="G57" s="390"/>
    </row>
    <row r="58" spans="1:40" ht="15" customHeight="1">
      <c r="A58" s="390" t="s">
        <v>716</v>
      </c>
      <c r="B58" s="419"/>
      <c r="C58" s="390"/>
      <c r="D58" s="390"/>
      <c r="E58" s="390"/>
      <c r="F58" s="390"/>
      <c r="G58" s="390"/>
    </row>
    <row r="59" spans="1:40" ht="15" customHeight="1">
      <c r="A59" s="390"/>
      <c r="B59" s="400" t="s">
        <v>717</v>
      </c>
      <c r="C59" s="1187" t="s">
        <v>718</v>
      </c>
      <c r="D59" s="1187"/>
      <c r="E59" s="1187"/>
      <c r="F59" s="390"/>
      <c r="G59" s="390"/>
    </row>
    <row r="60" spans="1:40" ht="15" customHeight="1">
      <c r="A60" s="390"/>
      <c r="B60" s="420" t="s">
        <v>668</v>
      </c>
      <c r="C60" s="1234" t="s">
        <v>719</v>
      </c>
      <c r="D60" s="1234"/>
      <c r="E60" s="1234"/>
      <c r="F60" s="390"/>
      <c r="G60" s="390"/>
    </row>
    <row r="61" spans="1:40" ht="15" customHeight="1">
      <c r="A61" s="390"/>
      <c r="B61" s="420" t="s">
        <v>670</v>
      </c>
      <c r="C61" s="1234" t="s">
        <v>720</v>
      </c>
      <c r="D61" s="1234"/>
      <c r="E61" s="1234"/>
      <c r="F61" s="390"/>
      <c r="G61" s="390"/>
    </row>
    <row r="62" spans="1:40" ht="15" customHeight="1">
      <c r="A62" s="390"/>
      <c r="B62" s="420" t="s">
        <v>671</v>
      </c>
      <c r="C62" s="1234" t="s">
        <v>721</v>
      </c>
      <c r="D62" s="1234"/>
      <c r="E62" s="1234"/>
      <c r="F62" s="390"/>
      <c r="G62" s="390"/>
    </row>
    <row r="63" spans="1:40" ht="15" customHeight="1">
      <c r="A63" s="390"/>
      <c r="B63" s="420" t="s">
        <v>673</v>
      </c>
      <c r="C63" s="1234" t="s">
        <v>722</v>
      </c>
      <c r="D63" s="1234"/>
      <c r="E63" s="1234"/>
      <c r="F63" s="390"/>
      <c r="G63" s="390"/>
    </row>
    <row r="64" spans="1:40" ht="15" customHeight="1">
      <c r="A64" s="390"/>
      <c r="B64" s="390" t="s">
        <v>723</v>
      </c>
      <c r="C64" s="390"/>
      <c r="D64" s="390"/>
      <c r="E64" s="390"/>
      <c r="F64" s="390"/>
      <c r="G64" s="390"/>
    </row>
    <row r="65" spans="1:7" ht="15" customHeight="1">
      <c r="A65" s="390"/>
      <c r="B65" s="390" t="s">
        <v>724</v>
      </c>
      <c r="C65" s="390"/>
      <c r="D65" s="390"/>
      <c r="E65" s="390"/>
      <c r="F65" s="390"/>
      <c r="G65" s="390"/>
    </row>
    <row r="66" spans="1:7" ht="15" customHeight="1">
      <c r="A66" s="390"/>
      <c r="B66" s="390" t="s">
        <v>725</v>
      </c>
      <c r="C66" s="390"/>
      <c r="D66" s="390"/>
      <c r="E66" s="390"/>
      <c r="F66" s="390"/>
      <c r="G66" s="390"/>
    </row>
    <row r="67" spans="1:7" ht="15" customHeight="1">
      <c r="A67" s="390" t="s">
        <v>726</v>
      </c>
      <c r="B67" s="419"/>
      <c r="C67" s="390"/>
      <c r="D67" s="390"/>
      <c r="E67" s="390"/>
      <c r="F67" s="390"/>
      <c r="G67" s="390"/>
    </row>
    <row r="68" spans="1:7" ht="15" customHeight="1">
      <c r="A68" s="390" t="s">
        <v>727</v>
      </c>
      <c r="B68" s="419"/>
      <c r="C68" s="390"/>
      <c r="D68" s="390"/>
      <c r="E68" s="390"/>
      <c r="F68" s="390"/>
      <c r="G68" s="390"/>
    </row>
    <row r="69" spans="1:7" ht="15" customHeight="1">
      <c r="A69" s="390" t="s">
        <v>728</v>
      </c>
      <c r="B69" s="419"/>
      <c r="C69" s="390"/>
      <c r="D69" s="390"/>
      <c r="E69" s="390"/>
      <c r="F69" s="390"/>
      <c r="G69" s="390"/>
    </row>
    <row r="70" spans="1:7" ht="15" customHeight="1">
      <c r="A70" s="390" t="s">
        <v>729</v>
      </c>
      <c r="B70" s="419"/>
      <c r="C70" s="390"/>
      <c r="D70" s="390"/>
      <c r="E70" s="390"/>
      <c r="F70" s="390"/>
      <c r="G70" s="390"/>
    </row>
    <row r="71" spans="1:7" ht="15" customHeight="1">
      <c r="A71" s="390" t="s">
        <v>730</v>
      </c>
      <c r="B71" s="419"/>
      <c r="C71" s="390"/>
      <c r="D71" s="390"/>
      <c r="E71" s="390"/>
      <c r="F71" s="390"/>
      <c r="G71" s="390"/>
    </row>
    <row r="72" spans="1:7" ht="15" customHeight="1">
      <c r="A72" s="390" t="s">
        <v>731</v>
      </c>
      <c r="B72" s="419"/>
      <c r="C72" s="390"/>
      <c r="D72" s="390"/>
      <c r="E72" s="390"/>
      <c r="F72" s="390"/>
      <c r="G72" s="390"/>
    </row>
    <row r="73" spans="1:7" ht="15" customHeight="1">
      <c r="A73" s="390"/>
      <c r="B73" s="390" t="s">
        <v>732</v>
      </c>
      <c r="C73" s="390"/>
      <c r="D73" s="390"/>
      <c r="E73" s="390"/>
      <c r="F73" s="390"/>
      <c r="G73" s="390"/>
    </row>
    <row r="74" spans="1:7" ht="15" customHeight="1">
      <c r="A74" s="390"/>
      <c r="B74" s="390" t="s">
        <v>733</v>
      </c>
      <c r="C74" s="390"/>
      <c r="D74" s="390"/>
      <c r="E74" s="390"/>
      <c r="F74" s="390"/>
      <c r="G74" s="390"/>
    </row>
    <row r="75" spans="1:7" ht="15" customHeight="1">
      <c r="A75" s="390" t="s">
        <v>734</v>
      </c>
      <c r="B75" s="419"/>
      <c r="C75" s="390"/>
      <c r="D75" s="390"/>
      <c r="E75" s="390"/>
      <c r="F75" s="390"/>
      <c r="G75" s="390"/>
    </row>
    <row r="76" spans="1:7" ht="15" customHeight="1">
      <c r="A76" s="390" t="s">
        <v>735</v>
      </c>
      <c r="B76" s="419"/>
      <c r="C76" s="390"/>
      <c r="D76" s="390"/>
      <c r="E76" s="390"/>
      <c r="F76" s="390"/>
      <c r="G76" s="390"/>
    </row>
    <row r="77" spans="1:7" ht="15" customHeight="1">
      <c r="A77" s="390" t="s">
        <v>736</v>
      </c>
      <c r="B77" s="419"/>
      <c r="C77" s="390"/>
      <c r="D77" s="390"/>
      <c r="E77" s="390"/>
      <c r="F77" s="390"/>
      <c r="G77" s="390"/>
    </row>
    <row r="78" spans="1:7" ht="15" customHeight="1">
      <c r="A78" s="390" t="s">
        <v>737</v>
      </c>
      <c r="B78" s="419"/>
      <c r="C78" s="390"/>
      <c r="D78" s="390"/>
      <c r="E78" s="390"/>
      <c r="F78" s="390"/>
      <c r="G78" s="390"/>
    </row>
    <row r="79" spans="1:7" ht="15" customHeight="1">
      <c r="A79" s="390" t="s">
        <v>738</v>
      </c>
      <c r="B79" s="419"/>
      <c r="C79" s="390"/>
      <c r="D79" s="390"/>
      <c r="E79" s="390"/>
      <c r="F79" s="390"/>
      <c r="G79" s="390"/>
    </row>
    <row r="80" spans="1:7" ht="15" customHeight="1">
      <c r="A80" s="390" t="s">
        <v>739</v>
      </c>
      <c r="B80" s="419"/>
      <c r="C80" s="390"/>
      <c r="D80" s="390"/>
      <c r="E80" s="390"/>
      <c r="F80" s="390"/>
      <c r="G80" s="390"/>
    </row>
    <row r="81" spans="1:7" ht="15" customHeight="1">
      <c r="A81" s="390" t="s">
        <v>740</v>
      </c>
      <c r="B81" s="419"/>
      <c r="C81" s="390"/>
      <c r="D81" s="390"/>
      <c r="E81" s="390"/>
      <c r="F81" s="390"/>
      <c r="G81" s="390"/>
    </row>
    <row r="82" spans="1:7" ht="15" customHeight="1">
      <c r="A82" s="390" t="s">
        <v>741</v>
      </c>
      <c r="B82" s="419"/>
      <c r="C82" s="390"/>
      <c r="D82" s="390"/>
      <c r="E82" s="390"/>
      <c r="F82" s="390"/>
      <c r="G82" s="390"/>
    </row>
  </sheetData>
  <mergeCells count="146">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5">
    <dataValidation type="list" allowBlank="1" showInputMessage="1" sqref="B11:B30" xr:uid="{9309CFD7-9FB4-4CF6-AABB-981A7192E03D}">
      <formula1>INDIRECT($AK$1)</formula1>
    </dataValidation>
    <dataValidation type="list" allowBlank="1" showInputMessage="1" showErrorMessage="1" sqref="AK4:AN4" xr:uid="{D6095A6B-8857-460C-8584-B4B170763930}">
      <formula1>"予定,実績"</formula1>
    </dataValidation>
    <dataValidation type="list" allowBlank="1" showInputMessage="1" showErrorMessage="1" sqref="C11:C30" xr:uid="{CE1AAC1A-9185-4E1F-8F8D-A81E5A83E41F}">
      <formula1>"A,B,C,D"</formula1>
    </dataValidation>
    <dataValidation operator="greaterThanOrEqual" allowBlank="1" showInputMessage="1" showErrorMessage="1" sqref="I44 AJ38:AJ39 AL38 L40 L44 I40" xr:uid="{63FEE1F7-D6C0-41EB-8B8E-1F621134CB80}"/>
    <dataValidation type="whole" operator="greaterThanOrEqual" allowBlank="1" showInputMessage="1" showErrorMessage="1" sqref="I38:I39 D38:F39 AG38:AG39 AD38:AD39 AA38:AA39 X38:X39 U38:U39 R38:R39 O38:O39 L38:L39" xr:uid="{79F428BB-808E-47B7-9279-824B97D809C0}">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EAA15-36B2-4AAB-824C-056A1AA19BAD}">
  <dimension ref="A1:AS84"/>
  <sheetViews>
    <sheetView showGridLines="0" view="pageBreakPreview" topLeftCell="A8" zoomScaleNormal="100" zoomScaleSheetLayoutView="100" workbookViewId="0">
      <selection activeCell="AK5" sqref="AK5:AN5"/>
    </sheetView>
  </sheetViews>
  <sheetFormatPr defaultColWidth="9.109375" defaultRowHeight="21" customHeight="1"/>
  <cols>
    <col min="1" max="1" width="2.77734375" style="369" customWidth="1"/>
    <col min="2" max="2" width="15.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42" width="9.109375" style="369"/>
    <col min="43" max="44" width="46.109375" style="369" customWidth="1"/>
    <col min="45" max="45" width="38.21875" style="369" customWidth="1"/>
    <col min="46"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788</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T5" s="371"/>
      <c r="U5" s="371"/>
      <c r="V5" s="371"/>
      <c r="W5" s="371"/>
      <c r="Y5" s="372"/>
      <c r="Z5" s="372"/>
      <c r="AA5" s="372"/>
      <c r="AB5" s="366"/>
      <c r="AC5" s="429"/>
      <c r="AD5" s="429"/>
      <c r="AE5" s="429"/>
      <c r="AF5" s="429"/>
      <c r="AG5" s="429"/>
      <c r="AH5" s="429"/>
      <c r="AI5" s="430" t="s">
        <v>789</v>
      </c>
      <c r="AJ5" s="431"/>
      <c r="AK5" s="1264" t="s">
        <v>790</v>
      </c>
      <c r="AL5" s="1265"/>
      <c r="AM5" s="1265"/>
      <c r="AN5" s="1266"/>
    </row>
    <row r="6" spans="1:40" ht="18" customHeight="1">
      <c r="A6" s="371"/>
      <c r="B6" s="371"/>
      <c r="C6" s="371"/>
      <c r="D6" s="371"/>
      <c r="E6" s="371"/>
      <c r="F6" s="371"/>
      <c r="G6" s="371"/>
      <c r="H6" s="371"/>
      <c r="I6" s="371"/>
      <c r="J6" s="371"/>
      <c r="K6" s="371"/>
      <c r="L6" s="371"/>
      <c r="M6" s="371"/>
      <c r="N6" s="371"/>
      <c r="O6" s="371"/>
      <c r="P6" s="371"/>
      <c r="Q6" s="371"/>
      <c r="R6" s="432"/>
      <c r="S6" s="371"/>
      <c r="U6" s="371"/>
      <c r="V6" s="371"/>
      <c r="W6" s="371"/>
      <c r="Y6" s="372"/>
      <c r="Z6" s="372"/>
      <c r="AA6" s="372"/>
      <c r="AB6" s="366"/>
      <c r="AC6" s="372"/>
      <c r="AD6" s="372"/>
      <c r="AE6" s="372"/>
      <c r="AF6" s="372"/>
      <c r="AG6" s="433" t="s">
        <v>791</v>
      </c>
      <c r="AH6" s="1180">
        <v>40</v>
      </c>
      <c r="AI6" s="1180"/>
      <c r="AJ6" s="1180"/>
      <c r="AK6" s="372" t="s">
        <v>654</v>
      </c>
      <c r="AL6" s="434">
        <v>160</v>
      </c>
      <c r="AM6" s="372" t="s">
        <v>655</v>
      </c>
      <c r="AN6" s="366"/>
    </row>
    <row r="7" spans="1:40" ht="9.9" customHeight="1">
      <c r="A7" s="366"/>
      <c r="B7" s="375"/>
      <c r="C7" s="375"/>
      <c r="D7" s="375"/>
      <c r="E7" s="375"/>
      <c r="F7" s="375"/>
      <c r="G7" s="375"/>
      <c r="H7" s="375"/>
      <c r="I7" s="375"/>
      <c r="J7" s="375"/>
      <c r="K7" s="375"/>
      <c r="L7" s="375"/>
      <c r="M7" s="375"/>
      <c r="N7" s="375"/>
      <c r="O7" s="375"/>
      <c r="P7" s="375"/>
      <c r="Q7" s="375"/>
      <c r="R7" s="375"/>
      <c r="S7" s="375"/>
      <c r="T7" s="375"/>
      <c r="U7" s="375"/>
      <c r="V7" s="375"/>
      <c r="W7" s="375"/>
      <c r="X7" s="370"/>
      <c r="Y7" s="370"/>
      <c r="Z7" s="370"/>
      <c r="AA7" s="370"/>
      <c r="AB7" s="370"/>
      <c r="AC7" s="370"/>
      <c r="AD7" s="370"/>
      <c r="AE7" s="370"/>
      <c r="AF7" s="370"/>
      <c r="AG7" s="370"/>
      <c r="AH7" s="370"/>
      <c r="AI7" s="370"/>
      <c r="AJ7" s="370"/>
      <c r="AK7" s="370"/>
      <c r="AL7" s="370"/>
      <c r="AM7" s="366"/>
      <c r="AN7" s="366"/>
    </row>
    <row r="8" spans="1:40" ht="15" customHeight="1">
      <c r="A8" s="1181" t="s">
        <v>656</v>
      </c>
      <c r="B8" s="1182" t="s">
        <v>792</v>
      </c>
      <c r="C8" s="1184" t="s">
        <v>793</v>
      </c>
      <c r="D8" s="1187" t="s">
        <v>794</v>
      </c>
      <c r="E8" s="1188" t="s">
        <v>795</v>
      </c>
      <c r="F8" s="1189" t="s">
        <v>796</v>
      </c>
      <c r="G8" s="1189"/>
      <c r="H8" s="1189"/>
      <c r="I8" s="1189"/>
      <c r="J8" s="1189"/>
      <c r="K8" s="1189"/>
      <c r="L8" s="1189"/>
      <c r="M8" s="1189"/>
      <c r="N8" s="1189"/>
      <c r="O8" s="1189"/>
      <c r="P8" s="1189"/>
      <c r="Q8" s="1189"/>
      <c r="R8" s="1189"/>
      <c r="S8" s="1189"/>
      <c r="T8" s="1189"/>
      <c r="U8" s="1189"/>
      <c r="V8" s="1189"/>
      <c r="W8" s="1189"/>
      <c r="X8" s="1189"/>
      <c r="Y8" s="1189"/>
      <c r="Z8" s="1189"/>
      <c r="AA8" s="1189"/>
      <c r="AB8" s="1189"/>
      <c r="AC8" s="1189"/>
      <c r="AD8" s="1189"/>
      <c r="AE8" s="1189"/>
      <c r="AF8" s="1189"/>
      <c r="AG8" s="1189"/>
      <c r="AH8" s="1189"/>
      <c r="AI8" s="1189"/>
      <c r="AJ8" s="1189"/>
      <c r="AK8" s="1190" t="s">
        <v>797</v>
      </c>
      <c r="AL8" s="1194" t="s">
        <v>798</v>
      </c>
      <c r="AM8" s="1195" t="s">
        <v>799</v>
      </c>
      <c r="AN8" s="1195"/>
    </row>
    <row r="9" spans="1:40" ht="15" customHeight="1">
      <c r="A9" s="1181"/>
      <c r="B9" s="1183"/>
      <c r="C9" s="1185"/>
      <c r="D9" s="1187"/>
      <c r="E9" s="1188"/>
      <c r="F9" s="1187" t="s">
        <v>140</v>
      </c>
      <c r="G9" s="1187"/>
      <c r="H9" s="1187"/>
      <c r="I9" s="1187"/>
      <c r="J9" s="1187"/>
      <c r="K9" s="1187"/>
      <c r="L9" s="1187"/>
      <c r="M9" s="1187" t="s">
        <v>141</v>
      </c>
      <c r="N9" s="1187"/>
      <c r="O9" s="1187"/>
      <c r="P9" s="1187"/>
      <c r="Q9" s="1187"/>
      <c r="R9" s="1187"/>
      <c r="S9" s="1187"/>
      <c r="T9" s="1187" t="s">
        <v>142</v>
      </c>
      <c r="U9" s="1187"/>
      <c r="V9" s="1187"/>
      <c r="W9" s="1187"/>
      <c r="X9" s="1187"/>
      <c r="Y9" s="1187"/>
      <c r="Z9" s="1187"/>
      <c r="AA9" s="1187" t="s">
        <v>143</v>
      </c>
      <c r="AB9" s="1187"/>
      <c r="AC9" s="1187"/>
      <c r="AD9" s="1187"/>
      <c r="AE9" s="1187"/>
      <c r="AF9" s="1187"/>
      <c r="AG9" s="1187"/>
      <c r="AH9" s="1187" t="s">
        <v>665</v>
      </c>
      <c r="AI9" s="1187"/>
      <c r="AJ9" s="1187"/>
      <c r="AK9" s="1190"/>
      <c r="AL9" s="1194"/>
      <c r="AM9" s="1195"/>
      <c r="AN9" s="1195"/>
    </row>
    <row r="10" spans="1:40" ht="15" customHeight="1">
      <c r="A10" s="1181"/>
      <c r="B10" s="1191" t="s">
        <v>666</v>
      </c>
      <c r="C10" s="1185"/>
      <c r="D10" s="1187"/>
      <c r="E10" s="1188"/>
      <c r="F10" s="376">
        <f>DATE($M$2,$S$2,1)</f>
        <v>45413</v>
      </c>
      <c r="G10" s="376">
        <f>DATE($M$2,$S$2,2)</f>
        <v>45414</v>
      </c>
      <c r="H10" s="376">
        <f>DATE($M$2,$S$2,3)</f>
        <v>45415</v>
      </c>
      <c r="I10" s="376">
        <f>DATE($M$2,$S$2,4)</f>
        <v>45416</v>
      </c>
      <c r="J10" s="376">
        <f>DATE($M$2,$S$2,5)</f>
        <v>45417</v>
      </c>
      <c r="K10" s="376">
        <f>DATE($M$2,$S$2,6)</f>
        <v>45418</v>
      </c>
      <c r="L10" s="376">
        <f>DATE($M$2,$S$2,7)</f>
        <v>45419</v>
      </c>
      <c r="M10" s="376">
        <f>DATE($M$2,$S$2,8)</f>
        <v>45420</v>
      </c>
      <c r="N10" s="376">
        <f>DATE($M$2,$S$2,9)</f>
        <v>45421</v>
      </c>
      <c r="O10" s="376">
        <f>DATE($M$2,$S$2,10)</f>
        <v>45422</v>
      </c>
      <c r="P10" s="376">
        <f>DATE($M$2,$S$2,11)</f>
        <v>45423</v>
      </c>
      <c r="Q10" s="376">
        <f>DATE($M$2,$S$2,12)</f>
        <v>45424</v>
      </c>
      <c r="R10" s="376">
        <f>DATE($M$2,$S$2,13)</f>
        <v>45425</v>
      </c>
      <c r="S10" s="376">
        <f>DATE($M$2,$S$2,14)</f>
        <v>45426</v>
      </c>
      <c r="T10" s="376">
        <f>DATE($M$2,$S$2,15)</f>
        <v>45427</v>
      </c>
      <c r="U10" s="376">
        <f>DATE($M$2,$S$2,16)</f>
        <v>45428</v>
      </c>
      <c r="V10" s="376">
        <f>DATE($M$2,$S$2,17)</f>
        <v>45429</v>
      </c>
      <c r="W10" s="376">
        <f>DATE($M$2,$S$2,18)</f>
        <v>45430</v>
      </c>
      <c r="X10" s="376">
        <f>DATE($M$2,$S$2,19)</f>
        <v>45431</v>
      </c>
      <c r="Y10" s="376">
        <f>DATE($M$2,$S$2,20)</f>
        <v>45432</v>
      </c>
      <c r="Z10" s="376">
        <f>DATE($M$2,$S$2,21)</f>
        <v>45433</v>
      </c>
      <c r="AA10" s="376">
        <f>DATE($M$2,$S$2,22)</f>
        <v>45434</v>
      </c>
      <c r="AB10" s="376">
        <f>DATE($M$2,$S$2,23)</f>
        <v>45435</v>
      </c>
      <c r="AC10" s="376">
        <f>DATE($M$2,$S$2,24)</f>
        <v>45436</v>
      </c>
      <c r="AD10" s="376">
        <f>DATE($M$2,$S$2,25)</f>
        <v>45437</v>
      </c>
      <c r="AE10" s="376">
        <f>DATE($M$2,$S$2,26)</f>
        <v>45438</v>
      </c>
      <c r="AF10" s="376">
        <f>DATE($M$2,$S$2,27)</f>
        <v>45439</v>
      </c>
      <c r="AG10" s="376">
        <f>DATE($M$2,$S$2,28)</f>
        <v>45440</v>
      </c>
      <c r="AH10" s="376">
        <f>IF(DAY(EOMONTH(F10,0))&lt;29,"",DATE($M$2,$S$2,29))</f>
        <v>45441</v>
      </c>
      <c r="AI10" s="376">
        <f>IF(DAY(EOMONTH(F10,0))&lt;30,"",DATE($M$2,$S$2,30))</f>
        <v>45442</v>
      </c>
      <c r="AJ10" s="376">
        <f>IF(DAY(EOMONTH(F10,0))&lt;31,"",DATE($M$2,$S$2,31))</f>
        <v>45443</v>
      </c>
      <c r="AK10" s="1190"/>
      <c r="AL10" s="1194"/>
      <c r="AM10" s="1195"/>
      <c r="AN10" s="1195"/>
    </row>
    <row r="11" spans="1:40" ht="15" customHeight="1">
      <c r="A11" s="1181"/>
      <c r="B11" s="1192"/>
      <c r="C11" s="1186"/>
      <c r="D11" s="1187"/>
      <c r="E11" s="1188"/>
      <c r="F11" s="377">
        <f>DATE($M$2,$S$2,1)</f>
        <v>45413</v>
      </c>
      <c r="G11" s="377">
        <f>DATE($M$2,$S$2,2)</f>
        <v>45414</v>
      </c>
      <c r="H11" s="377">
        <f>DATE($M$2,$S$2,3)</f>
        <v>45415</v>
      </c>
      <c r="I11" s="377">
        <f>DATE($M$2,$S$2,4)</f>
        <v>45416</v>
      </c>
      <c r="J11" s="377">
        <f>DATE($M$2,$S$2,5)</f>
        <v>45417</v>
      </c>
      <c r="K11" s="377">
        <f>DATE($M$2,$S$2,6)</f>
        <v>45418</v>
      </c>
      <c r="L11" s="377">
        <f>DATE($M$2,$S$2,7)</f>
        <v>45419</v>
      </c>
      <c r="M11" s="377">
        <f>DATE($M$2,$S$2,8)</f>
        <v>45420</v>
      </c>
      <c r="N11" s="377">
        <f>DATE($M$2,$S$2,9)</f>
        <v>45421</v>
      </c>
      <c r="O11" s="377">
        <f>DATE($M$2,$S$2,10)</f>
        <v>45422</v>
      </c>
      <c r="P11" s="377">
        <f>DATE($M$2,$S$2,11)</f>
        <v>45423</v>
      </c>
      <c r="Q11" s="377">
        <f>DATE($M$2,$S$2,12)</f>
        <v>45424</v>
      </c>
      <c r="R11" s="377">
        <f>DATE($M$2,$S$2,13)</f>
        <v>45425</v>
      </c>
      <c r="S11" s="377">
        <f>DATE($M$2,$S$2,14)</f>
        <v>45426</v>
      </c>
      <c r="T11" s="377">
        <f>DATE($M$2,$S$2,15)</f>
        <v>45427</v>
      </c>
      <c r="U11" s="377">
        <f>DATE($M$2,$S$2,16)</f>
        <v>45428</v>
      </c>
      <c r="V11" s="377">
        <f>DATE($M$2,$S$2,17)</f>
        <v>45429</v>
      </c>
      <c r="W11" s="377">
        <f>DATE($M$2,$S$2,18)</f>
        <v>45430</v>
      </c>
      <c r="X11" s="377">
        <f>DATE($M$2,$S$2,19)</f>
        <v>45431</v>
      </c>
      <c r="Y11" s="377">
        <f>DATE($M$2,$S$2,20)</f>
        <v>45432</v>
      </c>
      <c r="Z11" s="377">
        <f>DATE($M$2,$S$2,21)</f>
        <v>45433</v>
      </c>
      <c r="AA11" s="377">
        <f>DATE($M$2,$S$2,22)</f>
        <v>45434</v>
      </c>
      <c r="AB11" s="377">
        <f>DATE($M$2,$S$2,23)</f>
        <v>45435</v>
      </c>
      <c r="AC11" s="377">
        <f>DATE($M$2,$S$2,24)</f>
        <v>45436</v>
      </c>
      <c r="AD11" s="377">
        <f>DATE($M$2,$S$2,25)</f>
        <v>45437</v>
      </c>
      <c r="AE11" s="377">
        <f>DATE($M$2,$S$2,26)</f>
        <v>45438</v>
      </c>
      <c r="AF11" s="377">
        <f>DATE($M$2,$S$2,27)</f>
        <v>45439</v>
      </c>
      <c r="AG11" s="377">
        <f>DATE($M$2,$S$2,28)</f>
        <v>45440</v>
      </c>
      <c r="AH11" s="377">
        <f>IF(DAY(EOMONTH(F11,0))&lt;29,"",DATE($M$2,$S$2,29))</f>
        <v>45441</v>
      </c>
      <c r="AI11" s="377">
        <f>IF(DAY(EOMONTH(F11,0))&lt;30,"",DATE($M$2,$S$2,30))</f>
        <v>45442</v>
      </c>
      <c r="AJ11" s="377">
        <f>IF(DAY(EOMONTH(F11,0))&lt;31,"",DATE($M$2,$S$2,31))</f>
        <v>45443</v>
      </c>
      <c r="AK11" s="1190"/>
      <c r="AL11" s="1194"/>
      <c r="AM11" s="1195"/>
      <c r="AN11" s="1195"/>
    </row>
    <row r="12" spans="1:40" ht="18" customHeight="1">
      <c r="A12" s="378">
        <v>1</v>
      </c>
      <c r="B12" s="379" t="s">
        <v>667</v>
      </c>
      <c r="C12" s="380" t="s">
        <v>668</v>
      </c>
      <c r="D12" s="381"/>
      <c r="E12" s="382" t="s">
        <v>668</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+SUM(F12:AJ12)</f>
        <v>0</v>
      </c>
      <c r="AL12" s="387">
        <f t="shared" ref="AL12:AL32" si="0">IF($AK$3="４週",AK12/4,AK12/(DAY(EOMONTH($F$10,0))/7))</f>
        <v>0</v>
      </c>
      <c r="AM12" s="1193"/>
      <c r="AN12" s="1193"/>
    </row>
    <row r="13" spans="1:40" ht="18" customHeight="1">
      <c r="A13" s="378">
        <v>2</v>
      </c>
      <c r="B13" s="379" t="s">
        <v>752</v>
      </c>
      <c r="C13" s="380" t="s">
        <v>670</v>
      </c>
      <c r="D13" s="381"/>
      <c r="E13" s="382" t="s">
        <v>670</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ref="AK13:AK32" si="1">+SUM(F13:AJ13)</f>
        <v>0</v>
      </c>
      <c r="AL13" s="387">
        <f t="shared" si="0"/>
        <v>0</v>
      </c>
      <c r="AM13" s="1193"/>
      <c r="AN13" s="1193"/>
    </row>
    <row r="14" spans="1:40" ht="18" customHeight="1">
      <c r="A14" s="378">
        <v>3</v>
      </c>
      <c r="B14" s="379" t="s">
        <v>800</v>
      </c>
      <c r="C14" s="380" t="s">
        <v>671</v>
      </c>
      <c r="D14" s="381"/>
      <c r="E14" s="382" t="s">
        <v>671</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1"/>
        <v>0</v>
      </c>
      <c r="AL14" s="387">
        <f t="shared" si="0"/>
        <v>0</v>
      </c>
      <c r="AM14" s="1193"/>
      <c r="AN14" s="1193"/>
    </row>
    <row r="15" spans="1:40" ht="18" customHeight="1">
      <c r="A15" s="378">
        <v>4</v>
      </c>
      <c r="B15" s="379" t="s">
        <v>801</v>
      </c>
      <c r="C15" s="380" t="s">
        <v>673</v>
      </c>
      <c r="D15" s="381"/>
      <c r="E15" s="382" t="s">
        <v>673</v>
      </c>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1"/>
        <v>0</v>
      </c>
      <c r="AL15" s="387">
        <f t="shared" si="0"/>
        <v>0</v>
      </c>
      <c r="AM15" s="1193"/>
      <c r="AN15" s="1193"/>
    </row>
    <row r="16" spans="1:40" ht="18" customHeight="1">
      <c r="A16" s="378">
        <v>5</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1"/>
        <v>0</v>
      </c>
      <c r="AL16" s="387">
        <f t="shared" si="0"/>
        <v>0</v>
      </c>
      <c r="AM16" s="1193"/>
      <c r="AN16" s="1193"/>
    </row>
    <row r="17" spans="1:43" ht="18" customHeight="1">
      <c r="A17" s="378">
        <v>6</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1"/>
        <v>0</v>
      </c>
      <c r="AL17" s="387">
        <f t="shared" si="0"/>
        <v>0</v>
      </c>
      <c r="AM17" s="1193"/>
      <c r="AN17" s="1193"/>
    </row>
    <row r="18" spans="1:43" ht="18" customHeight="1">
      <c r="A18" s="378">
        <v>7</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1"/>
        <v>0</v>
      </c>
      <c r="AL18" s="387">
        <f t="shared" si="0"/>
        <v>0</v>
      </c>
      <c r="AM18" s="1193"/>
      <c r="AN18" s="1193"/>
    </row>
    <row r="19" spans="1:43" ht="18" customHeight="1">
      <c r="A19" s="378">
        <v>8</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1"/>
        <v>0</v>
      </c>
      <c r="AL19" s="387">
        <f t="shared" si="0"/>
        <v>0</v>
      </c>
      <c r="AM19" s="1193"/>
      <c r="AN19" s="1193"/>
    </row>
    <row r="20" spans="1:43" ht="18" customHeight="1">
      <c r="A20" s="378">
        <v>9</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1"/>
        <v>0</v>
      </c>
      <c r="AL20" s="387">
        <f t="shared" si="0"/>
        <v>0</v>
      </c>
      <c r="AM20" s="1193"/>
      <c r="AN20" s="1193"/>
    </row>
    <row r="21" spans="1:43" ht="18" customHeight="1">
      <c r="A21" s="378">
        <v>10</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1"/>
        <v>0</v>
      </c>
      <c r="AL21" s="387">
        <f t="shared" si="0"/>
        <v>0</v>
      </c>
      <c r="AM21" s="1193"/>
      <c r="AN21" s="1193"/>
    </row>
    <row r="22" spans="1:43" ht="18" customHeight="1">
      <c r="A22" s="378">
        <v>11</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1"/>
        <v>0</v>
      </c>
      <c r="AL22" s="387">
        <f t="shared" si="0"/>
        <v>0</v>
      </c>
      <c r="AM22" s="1193"/>
      <c r="AN22" s="1193"/>
    </row>
    <row r="23" spans="1:43" ht="18" customHeight="1">
      <c r="A23" s="378">
        <v>12</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1"/>
        <v>0</v>
      </c>
      <c r="AL23" s="387">
        <f t="shared" si="0"/>
        <v>0</v>
      </c>
      <c r="AM23" s="1193"/>
      <c r="AN23" s="1193"/>
    </row>
    <row r="24" spans="1:43" ht="18" customHeight="1">
      <c r="A24" s="378">
        <v>13</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1"/>
        <v>0</v>
      </c>
      <c r="AL24" s="387">
        <f t="shared" si="0"/>
        <v>0</v>
      </c>
      <c r="AM24" s="1193"/>
      <c r="AN24" s="1193"/>
    </row>
    <row r="25" spans="1:43" ht="18" customHeight="1">
      <c r="A25" s="378">
        <v>14</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1"/>
        <v>0</v>
      </c>
      <c r="AL25" s="387">
        <f t="shared" si="0"/>
        <v>0</v>
      </c>
      <c r="AM25" s="1193"/>
      <c r="AN25" s="1193"/>
    </row>
    <row r="26" spans="1:43" ht="18" customHeight="1">
      <c r="A26" s="378">
        <v>15</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1"/>
        <v>0</v>
      </c>
      <c r="AL26" s="387">
        <f t="shared" si="0"/>
        <v>0</v>
      </c>
      <c r="AM26" s="1193"/>
      <c r="AN26" s="1193"/>
    </row>
    <row r="27" spans="1:43" ht="18" customHeight="1">
      <c r="A27" s="378">
        <v>16</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1"/>
        <v>0</v>
      </c>
      <c r="AL27" s="387">
        <f t="shared" si="0"/>
        <v>0</v>
      </c>
      <c r="AM27" s="1193"/>
      <c r="AN27" s="1193"/>
    </row>
    <row r="28" spans="1:43" ht="18" customHeight="1">
      <c r="A28" s="378">
        <v>17</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1"/>
        <v>0</v>
      </c>
      <c r="AL28" s="387">
        <f t="shared" si="0"/>
        <v>0</v>
      </c>
      <c r="AM28" s="1193"/>
      <c r="AN28" s="1193"/>
    </row>
    <row r="29" spans="1:43" ht="18" customHeight="1">
      <c r="A29" s="378">
        <v>18</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1"/>
        <v>0</v>
      </c>
      <c r="AL29" s="387">
        <f t="shared" si="0"/>
        <v>0</v>
      </c>
      <c r="AM29" s="1193"/>
      <c r="AN29" s="1193"/>
    </row>
    <row r="30" spans="1:43" ht="18" customHeight="1">
      <c r="A30" s="378">
        <v>19</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1"/>
        <v>0</v>
      </c>
      <c r="AL30" s="387">
        <f t="shared" si="0"/>
        <v>0</v>
      </c>
      <c r="AM30" s="1193"/>
      <c r="AN30" s="1193"/>
    </row>
    <row r="31" spans="1:43" ht="18" customHeight="1">
      <c r="A31" s="378">
        <v>20</v>
      </c>
      <c r="B31" s="379"/>
      <c r="C31" s="380"/>
      <c r="D31" s="381"/>
      <c r="E31" s="382"/>
      <c r="F31" s="383"/>
      <c r="G31" s="383"/>
      <c r="H31" s="383"/>
      <c r="I31" s="383"/>
      <c r="J31" s="383"/>
      <c r="K31" s="383"/>
      <c r="L31" s="383"/>
      <c r="M31" s="383"/>
      <c r="N31" s="383"/>
      <c r="O31" s="383"/>
      <c r="P31" s="383"/>
      <c r="Q31" s="383"/>
      <c r="R31" s="383"/>
      <c r="S31" s="383"/>
      <c r="T31" s="383"/>
      <c r="U31" s="383"/>
      <c r="V31" s="383"/>
      <c r="W31" s="383"/>
      <c r="X31" s="383"/>
      <c r="Y31" s="383"/>
      <c r="Z31" s="383"/>
      <c r="AA31" s="383"/>
      <c r="AB31" s="383"/>
      <c r="AC31" s="383"/>
      <c r="AD31" s="383"/>
      <c r="AE31" s="383"/>
      <c r="AF31" s="383"/>
      <c r="AG31" s="383"/>
      <c r="AH31" s="505"/>
      <c r="AI31" s="505"/>
      <c r="AJ31" s="505"/>
      <c r="AK31" s="386">
        <f t="shared" si="1"/>
        <v>0</v>
      </c>
      <c r="AL31" s="387">
        <f t="shared" si="0"/>
        <v>0</v>
      </c>
      <c r="AM31" s="1193"/>
      <c r="AN31" s="1193"/>
    </row>
    <row r="32" spans="1:43" ht="18" customHeight="1">
      <c r="A32" s="1188" t="s">
        <v>144</v>
      </c>
      <c r="B32" s="1198"/>
      <c r="C32" s="1198"/>
      <c r="D32" s="1198"/>
      <c r="E32" s="1198"/>
      <c r="F32" s="388">
        <f>+SUM(F12:F31)</f>
        <v>0</v>
      </c>
      <c r="G32" s="388">
        <f t="shared" ref="G32:AJ32" si="2">+SUM(G12:G31)</f>
        <v>0</v>
      </c>
      <c r="H32" s="388">
        <f t="shared" si="2"/>
        <v>0</v>
      </c>
      <c r="I32" s="388">
        <f t="shared" si="2"/>
        <v>0</v>
      </c>
      <c r="J32" s="388">
        <f t="shared" si="2"/>
        <v>0</v>
      </c>
      <c r="K32" s="388">
        <f t="shared" si="2"/>
        <v>0</v>
      </c>
      <c r="L32" s="388">
        <f t="shared" si="2"/>
        <v>0</v>
      </c>
      <c r="M32" s="388">
        <f t="shared" si="2"/>
        <v>0</v>
      </c>
      <c r="N32" s="388">
        <f t="shared" si="2"/>
        <v>0</v>
      </c>
      <c r="O32" s="388">
        <f t="shared" si="2"/>
        <v>0</v>
      </c>
      <c r="P32" s="388">
        <f t="shared" si="2"/>
        <v>0</v>
      </c>
      <c r="Q32" s="388">
        <f t="shared" si="2"/>
        <v>0</v>
      </c>
      <c r="R32" s="388">
        <f t="shared" si="2"/>
        <v>0</v>
      </c>
      <c r="S32" s="388">
        <f t="shared" si="2"/>
        <v>0</v>
      </c>
      <c r="T32" s="388">
        <f t="shared" si="2"/>
        <v>0</v>
      </c>
      <c r="U32" s="388">
        <f t="shared" si="2"/>
        <v>0</v>
      </c>
      <c r="V32" s="388">
        <f t="shared" si="2"/>
        <v>0</v>
      </c>
      <c r="W32" s="388">
        <f t="shared" si="2"/>
        <v>0</v>
      </c>
      <c r="X32" s="388">
        <f t="shared" si="2"/>
        <v>0</v>
      </c>
      <c r="Y32" s="388">
        <f t="shared" si="2"/>
        <v>0</v>
      </c>
      <c r="Z32" s="388">
        <f t="shared" si="2"/>
        <v>0</v>
      </c>
      <c r="AA32" s="388">
        <f t="shared" si="2"/>
        <v>0</v>
      </c>
      <c r="AB32" s="388">
        <f t="shared" si="2"/>
        <v>0</v>
      </c>
      <c r="AC32" s="388">
        <f t="shared" si="2"/>
        <v>0</v>
      </c>
      <c r="AD32" s="388">
        <f t="shared" si="2"/>
        <v>0</v>
      </c>
      <c r="AE32" s="388">
        <f t="shared" si="2"/>
        <v>0</v>
      </c>
      <c r="AF32" s="388">
        <f t="shared" si="2"/>
        <v>0</v>
      </c>
      <c r="AG32" s="388">
        <f t="shared" si="2"/>
        <v>0</v>
      </c>
      <c r="AH32" s="388">
        <f t="shared" si="2"/>
        <v>0</v>
      </c>
      <c r="AI32" s="388">
        <f t="shared" si="2"/>
        <v>0</v>
      </c>
      <c r="AJ32" s="388">
        <f t="shared" si="2"/>
        <v>0</v>
      </c>
      <c r="AK32" s="386">
        <f t="shared" si="1"/>
        <v>0</v>
      </c>
      <c r="AL32" s="387">
        <f t="shared" si="0"/>
        <v>0</v>
      </c>
      <c r="AM32" s="1181"/>
      <c r="AN32" s="1181"/>
      <c r="AP32" s="392"/>
      <c r="AQ32" s="392"/>
    </row>
    <row r="33" spans="1:45" ht="18" customHeight="1">
      <c r="A33" s="1198" t="s">
        <v>680</v>
      </c>
      <c r="B33" s="1198"/>
      <c r="C33" s="1198"/>
      <c r="D33" s="1198"/>
      <c r="E33" s="1202"/>
      <c r="F33" s="389"/>
      <c r="G33" s="389"/>
      <c r="H33" s="389"/>
      <c r="I33" s="389"/>
      <c r="J33" s="389"/>
      <c r="K33" s="389"/>
      <c r="L33" s="389"/>
      <c r="M33" s="389"/>
      <c r="N33" s="389"/>
      <c r="O33" s="389"/>
      <c r="P33" s="389"/>
      <c r="Q33" s="389"/>
      <c r="R33" s="389"/>
      <c r="S33" s="389"/>
      <c r="T33" s="389"/>
      <c r="U33" s="389"/>
      <c r="V33" s="389"/>
      <c r="W33" s="389"/>
      <c r="X33" s="389"/>
      <c r="Y33" s="389"/>
      <c r="Z33" s="389"/>
      <c r="AA33" s="389"/>
      <c r="AB33" s="389"/>
      <c r="AC33" s="389"/>
      <c r="AD33" s="389"/>
      <c r="AE33" s="389"/>
      <c r="AF33" s="389"/>
      <c r="AG33" s="389"/>
      <c r="AH33" s="389"/>
      <c r="AI33" s="389"/>
      <c r="AJ33" s="389"/>
      <c r="AK33" s="388"/>
      <c r="AL33" s="384"/>
      <c r="AM33" s="1181"/>
      <c r="AN33" s="1181"/>
      <c r="AP33" s="392"/>
      <c r="AQ33" s="392"/>
    </row>
    <row r="34" spans="1:45"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c r="AP34" s="392"/>
      <c r="AQ34" s="392"/>
    </row>
    <row r="35" spans="1:45"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5" ht="15" customHeight="1">
      <c r="A36" s="375"/>
      <c r="B36" s="375"/>
      <c r="C36" s="375"/>
      <c r="D36" s="375"/>
      <c r="E36" s="375"/>
      <c r="F36" s="390"/>
      <c r="G36" s="390"/>
      <c r="H36" s="390"/>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0"/>
      <c r="AK36" s="375"/>
      <c r="AL36" s="375"/>
      <c r="AM36" s="366"/>
    </row>
    <row r="37" spans="1:45" ht="21" customHeight="1">
      <c r="A37" s="365" t="s">
        <v>755</v>
      </c>
      <c r="B37" s="375"/>
      <c r="C37" s="375"/>
      <c r="D37" s="375"/>
      <c r="E37" s="375"/>
      <c r="F37" s="375"/>
      <c r="G37" s="390"/>
      <c r="H37" s="390"/>
      <c r="I37" s="390"/>
      <c r="J37" s="390"/>
      <c r="K37" s="390"/>
      <c r="L37" s="390"/>
      <c r="M37" s="390"/>
      <c r="N37" s="390"/>
      <c r="O37" s="390"/>
      <c r="AM37" s="375"/>
      <c r="AN37" s="366"/>
    </row>
    <row r="38" spans="1:45" ht="24.9" customHeight="1">
      <c r="A38" s="1187"/>
      <c r="B38" s="1187"/>
      <c r="C38" s="1187"/>
      <c r="D38" s="423">
        <v>4</v>
      </c>
      <c r="E38" s="423">
        <v>5</v>
      </c>
      <c r="F38" s="1245">
        <v>6</v>
      </c>
      <c r="G38" s="1245"/>
      <c r="H38" s="1245"/>
      <c r="I38" s="1245">
        <v>7</v>
      </c>
      <c r="J38" s="1245"/>
      <c r="K38" s="1245"/>
      <c r="L38" s="1245">
        <v>8</v>
      </c>
      <c r="M38" s="1245"/>
      <c r="N38" s="1245"/>
      <c r="O38" s="1245">
        <v>9</v>
      </c>
      <c r="P38" s="1245"/>
      <c r="Q38" s="1245"/>
      <c r="R38" s="1245">
        <v>10</v>
      </c>
      <c r="S38" s="1245"/>
      <c r="T38" s="1245"/>
      <c r="U38" s="1245">
        <v>11</v>
      </c>
      <c r="V38" s="1245"/>
      <c r="W38" s="1245"/>
      <c r="X38" s="1245">
        <v>12</v>
      </c>
      <c r="Y38" s="1245"/>
      <c r="Z38" s="1245"/>
      <c r="AA38" s="1245">
        <v>1</v>
      </c>
      <c r="AB38" s="1245"/>
      <c r="AC38" s="1245"/>
      <c r="AD38" s="1245">
        <v>2</v>
      </c>
      <c r="AE38" s="1245"/>
      <c r="AF38" s="1245"/>
      <c r="AG38" s="1245">
        <v>3</v>
      </c>
      <c r="AH38" s="1245"/>
      <c r="AI38" s="1245"/>
      <c r="AJ38" s="1187" t="s">
        <v>756</v>
      </c>
      <c r="AK38" s="1187"/>
      <c r="AL38" s="410" t="s">
        <v>757</v>
      </c>
      <c r="AM38" s="392"/>
      <c r="AN38" s="392"/>
      <c r="AO38" s="392"/>
    </row>
    <row r="39" spans="1:45" ht="18" customHeight="1">
      <c r="A39" s="1249" t="s">
        <v>758</v>
      </c>
      <c r="B39" s="1249"/>
      <c r="C39" s="1249"/>
      <c r="D39" s="383">
        <v>1400</v>
      </c>
      <c r="E39" s="383">
        <v>1310</v>
      </c>
      <c r="F39" s="1246">
        <v>1400</v>
      </c>
      <c r="G39" s="1246"/>
      <c r="H39" s="1246"/>
      <c r="I39" s="1246">
        <v>1470</v>
      </c>
      <c r="J39" s="1246"/>
      <c r="K39" s="1246"/>
      <c r="L39" s="1246">
        <v>1470</v>
      </c>
      <c r="M39" s="1246"/>
      <c r="N39" s="1246"/>
      <c r="O39" s="1246">
        <v>1330</v>
      </c>
      <c r="P39" s="1246"/>
      <c r="Q39" s="1246"/>
      <c r="R39" s="1246">
        <v>1400</v>
      </c>
      <c r="S39" s="1246"/>
      <c r="T39" s="1246"/>
      <c r="U39" s="1246">
        <v>1400</v>
      </c>
      <c r="V39" s="1246"/>
      <c r="W39" s="1246"/>
      <c r="X39" s="1246">
        <v>1330</v>
      </c>
      <c r="Y39" s="1246"/>
      <c r="Z39" s="1246"/>
      <c r="AA39" s="1246">
        <v>1330</v>
      </c>
      <c r="AB39" s="1246"/>
      <c r="AC39" s="1246"/>
      <c r="AD39" s="1246">
        <v>1330</v>
      </c>
      <c r="AE39" s="1246"/>
      <c r="AF39" s="1246"/>
      <c r="AG39" s="1246">
        <v>1400</v>
      </c>
      <c r="AH39" s="1246"/>
      <c r="AI39" s="1246"/>
      <c r="AJ39" s="1234">
        <f>SUM(D39:AI39)</f>
        <v>16570</v>
      </c>
      <c r="AK39" s="1234"/>
      <c r="AL39" s="1247">
        <f>ROUNDUP(AJ39/AJ40,1)</f>
        <v>70</v>
      </c>
      <c r="AM39" s="392"/>
      <c r="AN39" s="392"/>
      <c r="AO39" s="392"/>
    </row>
    <row r="40" spans="1:45" ht="18" customHeight="1">
      <c r="A40" s="1249" t="s">
        <v>759</v>
      </c>
      <c r="B40" s="1249"/>
      <c r="C40" s="1249"/>
      <c r="D40" s="383">
        <v>20</v>
      </c>
      <c r="E40" s="383">
        <v>19</v>
      </c>
      <c r="F40" s="1246">
        <v>20</v>
      </c>
      <c r="G40" s="1246"/>
      <c r="H40" s="1246"/>
      <c r="I40" s="1246">
        <v>21</v>
      </c>
      <c r="J40" s="1246"/>
      <c r="K40" s="1246"/>
      <c r="L40" s="1246">
        <v>21</v>
      </c>
      <c r="M40" s="1246"/>
      <c r="N40" s="1246"/>
      <c r="O40" s="1246">
        <v>19</v>
      </c>
      <c r="P40" s="1246"/>
      <c r="Q40" s="1246"/>
      <c r="R40" s="1246">
        <v>20</v>
      </c>
      <c r="S40" s="1246"/>
      <c r="T40" s="1246"/>
      <c r="U40" s="1246">
        <v>20</v>
      </c>
      <c r="V40" s="1246"/>
      <c r="W40" s="1246"/>
      <c r="X40" s="1246">
        <v>19</v>
      </c>
      <c r="Y40" s="1246"/>
      <c r="Z40" s="1246"/>
      <c r="AA40" s="1246">
        <v>19</v>
      </c>
      <c r="AB40" s="1246"/>
      <c r="AC40" s="1246"/>
      <c r="AD40" s="1246">
        <v>19</v>
      </c>
      <c r="AE40" s="1246"/>
      <c r="AF40" s="1246"/>
      <c r="AG40" s="1246">
        <v>20</v>
      </c>
      <c r="AH40" s="1246"/>
      <c r="AI40" s="1246"/>
      <c r="AJ40" s="1234">
        <f>+SUM(D40:AI40)</f>
        <v>237</v>
      </c>
      <c r="AK40" s="1234"/>
      <c r="AL40" s="1248"/>
      <c r="AM40" s="392"/>
      <c r="AN40" s="392"/>
      <c r="AO40" s="392"/>
    </row>
    <row r="41" spans="1:45" ht="5.0999999999999996" customHeight="1">
      <c r="A41" s="391"/>
      <c r="B41" s="391"/>
      <c r="C41" s="391"/>
      <c r="D41" s="392"/>
      <c r="E41" s="392"/>
      <c r="F41" s="392"/>
      <c r="G41" s="392"/>
      <c r="H41" s="392"/>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3"/>
      <c r="AK41" s="390"/>
      <c r="AL41" s="375"/>
      <c r="AM41" s="375"/>
      <c r="AN41" s="366"/>
    </row>
    <row r="42" spans="1:45" ht="18" customHeight="1">
      <c r="A42" s="365" t="s">
        <v>681</v>
      </c>
      <c r="B42" s="390"/>
      <c r="D42" s="390"/>
      <c r="E42" s="390"/>
      <c r="F42" s="390"/>
      <c r="G42" s="390"/>
      <c r="H42" s="390"/>
      <c r="I42" s="392"/>
      <c r="J42" s="392"/>
      <c r="K42" s="392"/>
      <c r="L42" s="392"/>
      <c r="M42" s="392"/>
      <c r="N42" s="392"/>
      <c r="O42" s="390"/>
      <c r="P42" s="390"/>
      <c r="Q42" s="390"/>
      <c r="R42" s="390"/>
      <c r="S42" s="390"/>
      <c r="T42" s="390"/>
      <c r="U42" s="390"/>
      <c r="V42" s="390"/>
      <c r="W42" s="375"/>
      <c r="X42" s="390"/>
      <c r="Y42" s="390"/>
      <c r="Z42" s="390"/>
      <c r="AA42" s="390"/>
      <c r="AB42" s="390"/>
      <c r="AC42" s="390"/>
      <c r="AD42" s="390"/>
      <c r="AE42" s="390"/>
      <c r="AF42" s="390"/>
      <c r="AG42" s="390"/>
      <c r="AH42" s="390"/>
      <c r="AI42" s="390"/>
      <c r="AJ42" s="393"/>
      <c r="AK42" s="390"/>
      <c r="AL42" s="375"/>
      <c r="AM42" s="375"/>
      <c r="AN42" s="366"/>
    </row>
    <row r="43" spans="1:45" ht="24.9" customHeight="1">
      <c r="A43" s="1187" t="s">
        <v>685</v>
      </c>
      <c r="B43" s="1187"/>
      <c r="C43" s="1187" t="s">
        <v>752</v>
      </c>
      <c r="D43" s="1187"/>
      <c r="E43" s="1194" t="s">
        <v>802</v>
      </c>
      <c r="F43" s="1194"/>
      <c r="G43" s="1194"/>
      <c r="H43" s="1194"/>
      <c r="I43" s="1224" t="s">
        <v>803</v>
      </c>
      <c r="J43" s="1225"/>
      <c r="K43" s="1225"/>
      <c r="L43" s="1225"/>
      <c r="M43" s="1225"/>
      <c r="N43" s="1227"/>
      <c r="O43" s="392"/>
      <c r="P43" s="392"/>
      <c r="Q43" s="392"/>
      <c r="R43" s="392"/>
      <c r="S43" s="392"/>
      <c r="T43" s="392"/>
      <c r="U43" s="392"/>
      <c r="W43" s="375"/>
      <c r="X43" s="390"/>
      <c r="Y43" s="390"/>
      <c r="Z43" s="390"/>
      <c r="AA43" s="390"/>
      <c r="AB43" s="390"/>
      <c r="AC43" s="390"/>
      <c r="AD43" s="390"/>
      <c r="AE43" s="390"/>
      <c r="AF43" s="390"/>
      <c r="AG43" s="390"/>
      <c r="AH43" s="390"/>
      <c r="AI43" s="390"/>
      <c r="AJ43" s="393"/>
      <c r="AK43" s="390"/>
      <c r="AL43" s="375"/>
      <c r="AM43" s="375"/>
      <c r="AN43" s="366"/>
    </row>
    <row r="44" spans="1:45" ht="18" customHeight="1">
      <c r="A44" s="1194" t="s">
        <v>687</v>
      </c>
      <c r="B44" s="1194"/>
      <c r="C44" s="1250">
        <f>ROUNDDOWN(IF(AL39&lt;=60,1,1+ROUNDUP((AL39-60)/40,0)),1)</f>
        <v>2</v>
      </c>
      <c r="D44" s="1250"/>
      <c r="E44" s="1250">
        <f>ROUNDDOWN(AL39/6,1)</f>
        <v>11.6</v>
      </c>
      <c r="F44" s="1250"/>
      <c r="G44" s="1250"/>
      <c r="H44" s="1250"/>
      <c r="I44" s="1250">
        <f>ROUNDDOWN(AL39/15,1)</f>
        <v>4.5999999999999996</v>
      </c>
      <c r="J44" s="1250"/>
      <c r="K44" s="1250"/>
      <c r="L44" s="1250"/>
      <c r="M44" s="1250"/>
      <c r="N44" s="1250"/>
      <c r="O44" s="392"/>
      <c r="P44" s="392"/>
      <c r="Q44" s="392"/>
      <c r="R44" s="392"/>
      <c r="S44" s="392"/>
      <c r="T44" s="392"/>
      <c r="U44" s="392"/>
      <c r="W44" s="375"/>
      <c r="X44" s="390"/>
      <c r="Y44" s="390"/>
      <c r="Z44" s="390"/>
      <c r="AA44" s="390"/>
      <c r="AB44" s="390"/>
      <c r="AC44" s="390"/>
      <c r="AD44" s="390"/>
      <c r="AE44" s="390"/>
      <c r="AF44" s="390"/>
      <c r="AG44" s="390"/>
      <c r="AH44" s="390"/>
      <c r="AI44" s="390"/>
      <c r="AJ44" s="393"/>
      <c r="AK44" s="390"/>
      <c r="AL44" s="375"/>
      <c r="AM44" s="375"/>
      <c r="AN44" s="366"/>
    </row>
    <row r="45" spans="1:45" ht="5.0999999999999996" customHeight="1">
      <c r="A45" s="391"/>
      <c r="B45" s="391"/>
      <c r="C45" s="391"/>
      <c r="D45" s="391"/>
      <c r="E45" s="391"/>
      <c r="F45" s="391"/>
      <c r="G45" s="391"/>
      <c r="H45" s="391"/>
      <c r="I45" s="391"/>
      <c r="J45" s="390"/>
      <c r="K45" s="390"/>
      <c r="L45" s="390"/>
      <c r="M45" s="393"/>
      <c r="N45" s="390"/>
      <c r="O45" s="390"/>
      <c r="P45" s="390"/>
      <c r="Q45" s="392"/>
      <c r="W45" s="375"/>
      <c r="X45" s="390"/>
      <c r="Y45" s="390"/>
      <c r="Z45" s="390"/>
      <c r="AA45" s="390"/>
      <c r="AB45" s="390"/>
      <c r="AC45" s="390"/>
      <c r="AD45" s="390"/>
      <c r="AE45" s="390"/>
      <c r="AF45" s="390"/>
      <c r="AG45" s="390"/>
      <c r="AH45" s="390"/>
      <c r="AI45" s="390"/>
      <c r="AJ45" s="393"/>
      <c r="AK45" s="390"/>
      <c r="AL45" s="375"/>
      <c r="AM45" s="375"/>
      <c r="AN45" s="366"/>
    </row>
    <row r="46" spans="1:45" ht="21" customHeight="1">
      <c r="A46" s="365" t="s">
        <v>704</v>
      </c>
      <c r="B46" s="369"/>
      <c r="C46" s="370"/>
      <c r="D46" s="370"/>
      <c r="E46" s="370"/>
      <c r="F46" s="370"/>
      <c r="G46" s="366"/>
      <c r="H46" s="366"/>
      <c r="I46" s="366"/>
      <c r="J46" s="366"/>
      <c r="K46" s="366"/>
      <c r="L46" s="366"/>
      <c r="M46" s="366"/>
      <c r="N46" s="366"/>
      <c r="O46" s="366"/>
      <c r="P46" s="366"/>
      <c r="Q46" s="366"/>
      <c r="R46" s="366"/>
      <c r="S46" s="366"/>
      <c r="T46" s="366"/>
      <c r="U46" s="366"/>
      <c r="V46" s="366"/>
      <c r="W46" s="366"/>
      <c r="X46" s="366"/>
      <c r="Y46" s="366"/>
      <c r="Z46" s="366"/>
      <c r="AA46" s="366"/>
      <c r="AB46" s="366"/>
      <c r="AC46" s="366"/>
      <c r="AD46" s="366"/>
      <c r="AE46" s="366"/>
      <c r="AF46" s="366"/>
      <c r="AG46" s="366"/>
      <c r="AH46" s="366"/>
      <c r="AI46" s="366"/>
      <c r="AJ46" s="366"/>
      <c r="AK46" s="366"/>
      <c r="AL46" s="370"/>
      <c r="AM46" s="370"/>
      <c r="AN46" s="366"/>
    </row>
    <row r="47" spans="1:45" ht="24.9" customHeight="1">
      <c r="A47" s="366"/>
      <c r="B47" s="375"/>
      <c r="C47" s="1224" t="str">
        <f>IF(VLOOKUP($AK$1,[6]選択肢!$A$1:$J$32,C52,FALSE)=0,"-",VLOOKUP($AK$1,[6]選択肢!$A$1:$J$32,C52,FALSE))</f>
        <v>管理者</v>
      </c>
      <c r="D47" s="1225"/>
      <c r="E47" s="1226" t="str">
        <f>IF(VLOOKUP($AK$1,[6]選択肢!$A$1:$J$32,E52,FALSE)=0,"-",VLOOKUP($AK$1,[6]選択肢!$A$1:$J$32,E52,FALSE))</f>
        <v>サービス管理責任者</v>
      </c>
      <c r="F47" s="1226"/>
      <c r="G47" s="1226"/>
      <c r="H47" s="1226"/>
      <c r="I47" s="1224" t="str">
        <f>IF(VLOOKUP($AK$1,[6]選択肢!$A$1:$J$32,I52,FALSE)=0,"-",VLOOKUP($AK$1,[6]選択肢!$A$1:$J$32,I52,FALSE))</f>
        <v>就労支援員</v>
      </c>
      <c r="J47" s="1225"/>
      <c r="K47" s="1225"/>
      <c r="L47" s="1225"/>
      <c r="M47" s="1225"/>
      <c r="N47" s="1227"/>
      <c r="O47" s="1224" t="str">
        <f>IF(VLOOKUP($AK$1,[6]選択肢!$A$1:$J$32,O52,FALSE)=0,"-",VLOOKUP($AK$1,[6]選択肢!$A$1:$J$32,O52,FALSE))</f>
        <v>職業指導員</v>
      </c>
      <c r="P47" s="1225"/>
      <c r="Q47" s="1225"/>
      <c r="R47" s="1225"/>
      <c r="S47" s="1225"/>
      <c r="T47" s="1227"/>
      <c r="U47" s="1224" t="str">
        <f>IF(VLOOKUP($AK$1,[6]選択肢!$A$1:$J$32,U52,FALSE)=0,"-",VLOOKUP($AK$1,[6]選択肢!$A$1:$J$32,U52,FALSE))</f>
        <v>生活支援員</v>
      </c>
      <c r="V47" s="1225"/>
      <c r="W47" s="1225"/>
      <c r="X47" s="1225"/>
      <c r="Y47" s="1225"/>
      <c r="Z47" s="1227"/>
      <c r="AA47" s="1224" t="str">
        <f>IF(VLOOKUP($AK$1,[6]選択肢!$A$1:$J$32,AA52,FALSE)=0,"-",VLOOKUP($AK$1,[6]選択肢!$A$1:$J$32,AA52,FALSE))</f>
        <v>-</v>
      </c>
      <c r="AB47" s="1225"/>
      <c r="AC47" s="1225"/>
      <c r="AD47" s="1225"/>
      <c r="AE47" s="1225"/>
      <c r="AF47" s="1227"/>
      <c r="AG47" s="1226" t="str">
        <f>IF(VLOOKUP($AK$1,[6]選択肢!$A$1:$J$32,AG52,FALSE)=0,"-",VLOOKUP($AK$1,[6]選択肢!$A$1:$J$32,AG52,FALSE))</f>
        <v>-</v>
      </c>
      <c r="AH47" s="1226"/>
      <c r="AI47" s="1226"/>
      <c r="AJ47" s="1226"/>
      <c r="AK47" s="1226"/>
      <c r="AL47" s="1226" t="str">
        <f>IF(VLOOKUP($AK$1,[6]選択肢!$A$1:$J$32,AL52,FALSE)=0,"-",VLOOKUP($AK$1,[6]選択肢!$A$1:$J$32,AL52,FALSE))</f>
        <v>-</v>
      </c>
      <c r="AM47" s="1226"/>
      <c r="AN47" s="366"/>
    </row>
    <row r="48" spans="1:45" ht="18" customHeight="1">
      <c r="A48" s="366"/>
      <c r="B48" s="375"/>
      <c r="C48" s="407" t="s">
        <v>705</v>
      </c>
      <c r="D48" s="407" t="s">
        <v>706</v>
      </c>
      <c r="E48" s="408" t="s">
        <v>705</v>
      </c>
      <c r="F48" s="1233" t="s">
        <v>706</v>
      </c>
      <c r="G48" s="1233"/>
      <c r="H48" s="1233"/>
      <c r="I48" s="1229" t="s">
        <v>705</v>
      </c>
      <c r="J48" s="1230"/>
      <c r="K48" s="1231"/>
      <c r="L48" s="1229" t="s">
        <v>706</v>
      </c>
      <c r="M48" s="1230"/>
      <c r="N48" s="1231"/>
      <c r="O48" s="1229" t="s">
        <v>705</v>
      </c>
      <c r="P48" s="1230"/>
      <c r="Q48" s="1231"/>
      <c r="R48" s="1229" t="s">
        <v>706</v>
      </c>
      <c r="S48" s="1230"/>
      <c r="T48" s="1231"/>
      <c r="U48" s="1229" t="s">
        <v>705</v>
      </c>
      <c r="V48" s="1230"/>
      <c r="W48" s="1231"/>
      <c r="X48" s="1229" t="s">
        <v>706</v>
      </c>
      <c r="Y48" s="1230"/>
      <c r="Z48" s="1231"/>
      <c r="AA48" s="1229" t="s">
        <v>705</v>
      </c>
      <c r="AB48" s="1230"/>
      <c r="AC48" s="1231"/>
      <c r="AD48" s="1229" t="s">
        <v>706</v>
      </c>
      <c r="AE48" s="1230"/>
      <c r="AF48" s="1231"/>
      <c r="AG48" s="1229" t="s">
        <v>705</v>
      </c>
      <c r="AH48" s="1230"/>
      <c r="AI48" s="1231"/>
      <c r="AJ48" s="1229" t="s">
        <v>706</v>
      </c>
      <c r="AK48" s="1231"/>
      <c r="AL48" s="408" t="s">
        <v>761</v>
      </c>
      <c r="AM48" s="408" t="s">
        <v>762</v>
      </c>
      <c r="AN48" s="366"/>
      <c r="AP48" s="390"/>
      <c r="AQ48" s="390"/>
      <c r="AR48" s="390"/>
      <c r="AS48" s="390"/>
    </row>
    <row r="49" spans="1:45" ht="18" customHeight="1">
      <c r="A49" s="366"/>
      <c r="B49" s="400" t="s">
        <v>707</v>
      </c>
      <c r="C49" s="408">
        <f>COUNTIFS($B$12:$B$31,C$47,$C$12:$C$31,"A",$E$12:$E$31,"*")</f>
        <v>1</v>
      </c>
      <c r="D49" s="408">
        <f>COUNTIFS($B$12:$B$31,C$47,$C$12:$C$31,"B",$E$12:$E$31,"*")</f>
        <v>0</v>
      </c>
      <c r="E49" s="408">
        <f>COUNTIFS($B$12:$B$31,E$47,$C$12:$C$31,"A",$E$12:$E$31,"*")</f>
        <v>0</v>
      </c>
      <c r="F49" s="1229">
        <f>COUNTIFS($B$12:$B$31,E$47,$C$12:$C$31,"B",$E$12:$E$31,"*")</f>
        <v>1</v>
      </c>
      <c r="G49" s="1230"/>
      <c r="H49" s="1231"/>
      <c r="I49" s="1229">
        <f>COUNTIFS($B$12:$B$31,I$47,$C$12:$C$31,"A",$E$12:$E$31,"*")</f>
        <v>0</v>
      </c>
      <c r="J49" s="1230"/>
      <c r="K49" s="1231"/>
      <c r="L49" s="1229">
        <f>COUNTIFS($B$12:$B$31,I$47,$C$12:$C$31,"B",$E$12:$E$31,"*")</f>
        <v>0</v>
      </c>
      <c r="M49" s="1230"/>
      <c r="N49" s="1231"/>
      <c r="O49" s="1229">
        <f>COUNTIFS($B$12:$B$31,O$47,$C$12:$C$31,"A",$E$12:$E$31,"*")</f>
        <v>0</v>
      </c>
      <c r="P49" s="1230"/>
      <c r="Q49" s="1231"/>
      <c r="R49" s="1229">
        <f>COUNTIFS($B$12:$B$31,O$47,$C$12:$C$31,"B",$E$12:$E$31,"*")</f>
        <v>0</v>
      </c>
      <c r="S49" s="1230"/>
      <c r="T49" s="1231"/>
      <c r="U49" s="1229">
        <f>COUNTIFS($B$12:$B$31,U$47,$C$12:$C$31,"A",$E$12:$E$31,"*")</f>
        <v>0</v>
      </c>
      <c r="V49" s="1230"/>
      <c r="W49" s="1231"/>
      <c r="X49" s="1229">
        <f>COUNTIFS($B$12:$B$31,U$47,$C$12:$C$31,"B",$E$12:$E$31,"*")</f>
        <v>0</v>
      </c>
      <c r="Y49" s="1230"/>
      <c r="Z49" s="1231"/>
      <c r="AA49" s="1229">
        <f>COUNTIFS($B$12:$B$31,AA$47,$C$12:$C$31,"A",$E$12:$E$31,"*")</f>
        <v>0</v>
      </c>
      <c r="AB49" s="1230"/>
      <c r="AC49" s="1231"/>
      <c r="AD49" s="1229">
        <f>COUNTIFS($B$12:$B$31,AA$47,$C$12:$C$31,"B",$E$12:$E$31,"*")</f>
        <v>0</v>
      </c>
      <c r="AE49" s="1230"/>
      <c r="AF49" s="1231"/>
      <c r="AG49" s="1229">
        <f>COUNTIFS($B$12:$B$31,AG$47,$C$12:$C$31,"A",$E$12:$E$31,"*")</f>
        <v>0</v>
      </c>
      <c r="AH49" s="1230"/>
      <c r="AI49" s="1231"/>
      <c r="AJ49" s="1229">
        <f>COUNTIFS($B$12:$B$31,AG$47,$C$12:$C$31,"B",$E$12:$E$31,"*")</f>
        <v>0</v>
      </c>
      <c r="AK49" s="1231"/>
      <c r="AL49" s="408">
        <f>COUNTIFS($B$12:$B$31,AL$47,$C$12:$C$31,"A",$E$12:$E$31,"*")</f>
        <v>0</v>
      </c>
      <c r="AM49" s="408">
        <f>COUNTIFS($B$12:$B$31,AL$47,$C$12:$C$31,"B",$E$12:$E$31,"*")</f>
        <v>0</v>
      </c>
      <c r="AN49" s="366"/>
      <c r="AP49" s="390"/>
      <c r="AQ49" s="390"/>
      <c r="AR49" s="390"/>
      <c r="AS49" s="390"/>
    </row>
    <row r="50" spans="1:45" ht="18" customHeight="1">
      <c r="A50" s="366"/>
      <c r="B50" s="410" t="s">
        <v>708</v>
      </c>
      <c r="C50" s="408">
        <f>COUNTIFS($B$12:$B$31,C$47,$C$12:$C$31,"C",$E$12:$E$31,"*")</f>
        <v>0</v>
      </c>
      <c r="D50" s="408">
        <f>COUNTIFS($B$12:$B$31,C$47,$C$12:$C$31,"D",$E$12:$E$31,"*")</f>
        <v>0</v>
      </c>
      <c r="E50" s="408">
        <f>COUNTIFS($B$12:$B$31,E$47,$C$12:$C$31,"C",$E$12:$E$31,"*")</f>
        <v>0</v>
      </c>
      <c r="F50" s="1229">
        <f>COUNTIFS($B$12:$B$31,E$47,$C$12:$C$31,"D",$E$12:$E$31,"*")</f>
        <v>0</v>
      </c>
      <c r="G50" s="1230"/>
      <c r="H50" s="1231"/>
      <c r="I50" s="1229">
        <f>COUNTIFS($B$12:$B$31,I$47,$C$12:$C$31,"C",$E$12:$E$31,"*")</f>
        <v>1</v>
      </c>
      <c r="J50" s="1230"/>
      <c r="K50" s="1231"/>
      <c r="L50" s="1229">
        <f>COUNTIFS($B$12:$B$31,I$47,$C$12:$C$31,"D",$E$12:$E$31,"*")</f>
        <v>0</v>
      </c>
      <c r="M50" s="1230"/>
      <c r="N50" s="1231"/>
      <c r="O50" s="1229">
        <f>COUNTIFS($B$12:$B$31,O$47,$C$12:$C$31,"C",$E$12:$E$31,"*")</f>
        <v>0</v>
      </c>
      <c r="P50" s="1230"/>
      <c r="Q50" s="1231"/>
      <c r="R50" s="1229">
        <f>COUNTIFS($B$12:$B$31,O$47,$C$12:$C$31,"D",$E$12:$E$31,"*")</f>
        <v>1</v>
      </c>
      <c r="S50" s="1230"/>
      <c r="T50" s="1231"/>
      <c r="U50" s="1229">
        <f>COUNTIFS($B$12:$B$31,U$47,$C$12:$C$31,"C",$E$12:$E$31,"*")</f>
        <v>0</v>
      </c>
      <c r="V50" s="1230"/>
      <c r="W50" s="1231"/>
      <c r="X50" s="1229">
        <f>COUNTIFS($B$12:$B$31,U$47,$C$12:$C$31,"D",$E$12:$E$31,"*")</f>
        <v>0</v>
      </c>
      <c r="Y50" s="1230"/>
      <c r="Z50" s="1231"/>
      <c r="AA50" s="1229">
        <f>COUNTIFS($B$12:$B$31,AA$47,$C$12:$C$31,"C",$E$12:$E$31,"*")</f>
        <v>0</v>
      </c>
      <c r="AB50" s="1230"/>
      <c r="AC50" s="1231"/>
      <c r="AD50" s="1229">
        <f>COUNTIFS($B$12:$B$31,AA$47,$C$12:$C$31,"D",$E$12:$E$31,"*")</f>
        <v>0</v>
      </c>
      <c r="AE50" s="1230"/>
      <c r="AF50" s="1231"/>
      <c r="AG50" s="1229">
        <f>COUNTIFS($B$12:$B$31,AG$47,$C$12:$C$31,"C",$E$12:$E$31,"*")</f>
        <v>0</v>
      </c>
      <c r="AH50" s="1230"/>
      <c r="AI50" s="1231"/>
      <c r="AJ50" s="1229">
        <f>COUNTIFS($B$12:$B$31,AG$47,$C$12:$C$31,"D",$E$12:$E$31,"*")</f>
        <v>0</v>
      </c>
      <c r="AK50" s="1231"/>
      <c r="AL50" s="408">
        <f>COUNTIFS($B$12:$B$31,AL$47,$C$12:$C$31,"C",$E$12:$E$31,"*")</f>
        <v>0</v>
      </c>
      <c r="AM50" s="408">
        <f>COUNTIFS($B$12:$B$31,AL$47,$C$12:$C$31,"D",$E$12:$E$31,"*")</f>
        <v>0</v>
      </c>
      <c r="AN50" s="366"/>
      <c r="AP50" s="390"/>
      <c r="AQ50" s="390"/>
      <c r="AR50" s="390"/>
      <c r="AS50" s="390"/>
    </row>
    <row r="51" spans="1:45" ht="24.9" customHeight="1">
      <c r="A51" s="366"/>
      <c r="B51" s="410" t="s">
        <v>709</v>
      </c>
      <c r="C51" s="1224">
        <f>IF($AK$3="４週",SUMIFS($AK$12:$AK$31,$B$12:$B$31,C47)/4/$AH$6,IF($AK$3="歴月",SUMIFS($AK$12:$AK$31,$B$12:$B$31,C47)/$AL$6,"記載する期間を選択してください"))</f>
        <v>0</v>
      </c>
      <c r="D51" s="1227"/>
      <c r="E51" s="1224">
        <f>IF($AK$3="４週",SUMIFS($AK$12:$AK$31,$B$12:$B$31,E47)/4/$AH$6,IF($AK$3="歴月",SUMIFS($AK$12:$AK$31,$B$12:$B$31,E47)/$AL$6,"記載する期間を選択してください"))</f>
        <v>0</v>
      </c>
      <c r="F51" s="1225"/>
      <c r="G51" s="1225"/>
      <c r="H51" s="1227"/>
      <c r="I51" s="1224">
        <f>IF($AK$3="４週",SUMIFS($AK$12:$AK$31,$B$12:$B$31,I47)/4/$AH$6,IF($AK$3="歴月",SUMIFS($AK$12:$AK$31,$B$12:$B$31,I47)/$AL$6,"記載する期間を選択してください"))</f>
        <v>0</v>
      </c>
      <c r="J51" s="1225"/>
      <c r="K51" s="1225"/>
      <c r="L51" s="1225"/>
      <c r="M51" s="1225"/>
      <c r="N51" s="1227"/>
      <c r="O51" s="1224">
        <f>IF($AK$3="４週",SUMIFS($AK$12:$AK$31,$B$12:$B$31,O47)/4/$AH$6,IF($AK$3="歴月",SUMIFS($AK$12:$AK$31,$B$12:$B$31,O47)/$AL$6,"記載する期間を選択してください"))</f>
        <v>0</v>
      </c>
      <c r="P51" s="1225"/>
      <c r="Q51" s="1225"/>
      <c r="R51" s="1225"/>
      <c r="S51" s="1225"/>
      <c r="T51" s="1227"/>
      <c r="U51" s="1224">
        <f>IF($AK$3="４週",SUMIFS($AK$12:$AK$31,$B$12:$B$31,U47)/4/$AH$6,IF($AK$3="歴月",SUMIFS($AK$12:$AK$31,$B$12:$B$31,U47)/$AL$6,"記載する期間を選択してください"))</f>
        <v>0</v>
      </c>
      <c r="V51" s="1225"/>
      <c r="W51" s="1225"/>
      <c r="X51" s="1225"/>
      <c r="Y51" s="1225"/>
      <c r="Z51" s="1227"/>
      <c r="AA51" s="1224">
        <f>IF($AK$3="４週",SUMIFS($AK$12:$AK$31,$B$12:$B$31,AA47)/4/$AH$6,IF($AK$3="歴月",SUMIFS($AK$12:$AK$31,$B$12:$B$31,AA47)/$AL$6,"記載する期間を選択してください"))</f>
        <v>0</v>
      </c>
      <c r="AB51" s="1225"/>
      <c r="AC51" s="1225"/>
      <c r="AD51" s="1225"/>
      <c r="AE51" s="1225"/>
      <c r="AF51" s="1227"/>
      <c r="AG51" s="1224">
        <f>IF($AK$3="４週",SUMIFS($AK$12:$AK$31,$B$12:$B$31,AG47)/4/$AH$6,IF($AK$3="歴月",SUMIFS($AK$12:$AK$31,$B$12:$B$31,AG47)/$AL$6,"記載する期間を選択してください"))</f>
        <v>0</v>
      </c>
      <c r="AH51" s="1225"/>
      <c r="AI51" s="1225"/>
      <c r="AJ51" s="1225"/>
      <c r="AK51" s="1227"/>
      <c r="AL51" s="1224">
        <f>IF($AK$3="４週",SUMIFS($AK$12:$AK$31,$B$12:$B$31,AL47)/4/$AH$6,IF($AK$3="歴月",SUMIFS($AK$12:$AK$31,$B$12:$B$31,AL47)/$AL$6,"記載する期間を選択してください"))</f>
        <v>0</v>
      </c>
      <c r="AM51" s="1227"/>
      <c r="AN51" s="366"/>
      <c r="AP51" s="390"/>
      <c r="AQ51" s="390"/>
      <c r="AR51" s="390"/>
      <c r="AS51" s="390"/>
    </row>
    <row r="52" spans="1:45" ht="5.0999999999999996" customHeight="1">
      <c r="A52" s="366"/>
      <c r="B52" s="369"/>
      <c r="C52" s="412">
        <v>2</v>
      </c>
      <c r="D52" s="412"/>
      <c r="E52" s="412">
        <v>3</v>
      </c>
      <c r="F52" s="412"/>
      <c r="G52" s="412"/>
      <c r="H52" s="412"/>
      <c r="I52" s="412">
        <v>4</v>
      </c>
      <c r="J52" s="412"/>
      <c r="K52" s="412"/>
      <c r="L52" s="412"/>
      <c r="M52" s="412"/>
      <c r="N52" s="412"/>
      <c r="O52" s="412">
        <v>5</v>
      </c>
      <c r="P52" s="412"/>
      <c r="Q52" s="412"/>
      <c r="R52" s="412"/>
      <c r="S52" s="412"/>
      <c r="T52" s="412"/>
      <c r="U52" s="412">
        <v>6</v>
      </c>
      <c r="V52" s="412"/>
      <c r="W52" s="412"/>
      <c r="X52" s="412"/>
      <c r="Y52" s="412"/>
      <c r="Z52" s="412"/>
      <c r="AA52" s="412">
        <v>7</v>
      </c>
      <c r="AB52" s="412"/>
      <c r="AC52" s="412"/>
      <c r="AD52" s="412"/>
      <c r="AE52" s="412"/>
      <c r="AF52" s="412"/>
      <c r="AG52" s="412">
        <v>8</v>
      </c>
      <c r="AH52" s="412"/>
      <c r="AI52" s="412"/>
      <c r="AJ52" s="412"/>
      <c r="AK52" s="412"/>
      <c r="AL52" s="412">
        <v>9</v>
      </c>
      <c r="AM52" s="413"/>
      <c r="AN52" s="366"/>
      <c r="AP52" s="390"/>
      <c r="AQ52" s="390"/>
      <c r="AR52" s="390"/>
      <c r="AS52" s="390"/>
    </row>
    <row r="53" spans="1:45" ht="15" customHeight="1">
      <c r="A53" s="390" t="s">
        <v>710</v>
      </c>
      <c r="B53" s="414"/>
      <c r="C53" s="415"/>
      <c r="D53" s="415"/>
      <c r="E53" s="415"/>
      <c r="F53" s="416"/>
      <c r="G53" s="415"/>
      <c r="H53" s="412"/>
      <c r="I53" s="412"/>
      <c r="J53" s="412"/>
      <c r="K53" s="412"/>
      <c r="L53" s="412"/>
      <c r="M53" s="412"/>
      <c r="N53" s="412"/>
      <c r="O53" s="412"/>
      <c r="P53" s="412"/>
      <c r="Q53" s="412"/>
      <c r="R53" s="412">
        <v>6</v>
      </c>
      <c r="S53" s="412"/>
      <c r="T53" s="412"/>
      <c r="U53" s="412"/>
      <c r="V53" s="412"/>
      <c r="W53" s="412"/>
      <c r="X53" s="412">
        <v>7</v>
      </c>
      <c r="Y53" s="412"/>
      <c r="Z53" s="412"/>
      <c r="AA53" s="412"/>
      <c r="AB53" s="412"/>
      <c r="AC53" s="412"/>
      <c r="AD53" s="412">
        <v>8</v>
      </c>
      <c r="AE53" s="412"/>
      <c r="AF53" s="412"/>
      <c r="AG53" s="417"/>
      <c r="AH53" s="417"/>
      <c r="AI53" s="417"/>
      <c r="AJ53" s="417">
        <v>9</v>
      </c>
      <c r="AK53" s="418"/>
      <c r="AL53" s="418"/>
      <c r="AM53" s="366"/>
    </row>
    <row r="54" spans="1:45" s="390" customFormat="1" ht="15" customHeight="1">
      <c r="A54" s="390" t="s">
        <v>711</v>
      </c>
      <c r="B54" s="391"/>
      <c r="C54" s="391"/>
      <c r="D54" s="391"/>
      <c r="E54" s="391"/>
      <c r="F54" s="391"/>
      <c r="G54" s="391"/>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c r="AF54" s="365"/>
      <c r="AG54" s="365"/>
      <c r="AH54" s="365"/>
      <c r="AI54" s="365"/>
      <c r="AJ54" s="365"/>
      <c r="AK54" s="365"/>
      <c r="AL54" s="365"/>
      <c r="AM54" s="365"/>
      <c r="AP54" s="369"/>
      <c r="AQ54" s="369"/>
      <c r="AR54" s="369"/>
      <c r="AS54" s="369"/>
    </row>
    <row r="55" spans="1:45" s="390" customFormat="1" ht="15" customHeight="1">
      <c r="A55" s="390" t="s">
        <v>712</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c r="AP55" s="369"/>
      <c r="AQ55" s="369"/>
      <c r="AR55" s="369"/>
      <c r="AS55" s="369"/>
    </row>
    <row r="56" spans="1:45" s="390" customFormat="1" ht="15" customHeight="1">
      <c r="A56" s="390" t="s">
        <v>804</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c r="AP56" s="369"/>
      <c r="AQ56" s="369"/>
      <c r="AR56" s="369"/>
      <c r="AS56" s="369"/>
    </row>
    <row r="57" spans="1:45" s="390" customFormat="1" ht="15" customHeight="1">
      <c r="A57" s="390" t="s">
        <v>805</v>
      </c>
      <c r="B57" s="391"/>
      <c r="C57" s="391"/>
      <c r="D57" s="391"/>
      <c r="E57" s="391"/>
      <c r="F57" s="391"/>
      <c r="G57" s="391"/>
      <c r="H57" s="365"/>
      <c r="I57" s="365"/>
      <c r="J57" s="365"/>
      <c r="K57" s="365"/>
      <c r="L57" s="365"/>
      <c r="M57" s="365"/>
      <c r="N57" s="365"/>
      <c r="O57" s="365"/>
      <c r="P57" s="365"/>
      <c r="Q57" s="365"/>
      <c r="R57" s="365"/>
      <c r="S57" s="365"/>
      <c r="T57" s="365"/>
      <c r="U57" s="365"/>
      <c r="V57" s="365"/>
      <c r="W57" s="365"/>
      <c r="X57" s="365"/>
      <c r="Y57" s="365"/>
      <c r="Z57" s="365"/>
      <c r="AA57" s="365"/>
      <c r="AB57" s="365"/>
      <c r="AC57" s="365"/>
      <c r="AD57" s="365"/>
      <c r="AE57" s="365"/>
      <c r="AF57" s="365"/>
      <c r="AG57" s="365"/>
      <c r="AH57" s="365"/>
      <c r="AI57" s="365"/>
      <c r="AJ57" s="365"/>
      <c r="AK57" s="365"/>
      <c r="AL57" s="365"/>
      <c r="AM57" s="365"/>
      <c r="AP57" s="369"/>
      <c r="AQ57" s="369"/>
      <c r="AR57" s="369"/>
      <c r="AS57" s="369"/>
    </row>
    <row r="58" spans="1:45" s="390" customFormat="1" ht="15" customHeight="1">
      <c r="A58" s="390" t="s">
        <v>806</v>
      </c>
      <c r="B58" s="391"/>
      <c r="C58" s="391"/>
      <c r="D58" s="391"/>
      <c r="E58" s="391"/>
      <c r="F58" s="391"/>
      <c r="G58" s="391"/>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5"/>
      <c r="AK58" s="365"/>
      <c r="AL58" s="365"/>
      <c r="AM58" s="365"/>
      <c r="AP58" s="369"/>
      <c r="AQ58" s="369"/>
      <c r="AR58" s="369"/>
      <c r="AS58" s="369"/>
    </row>
    <row r="59" spans="1:45" ht="15" customHeight="1">
      <c r="A59" s="390" t="s">
        <v>715</v>
      </c>
      <c r="B59" s="419"/>
      <c r="C59" s="390"/>
      <c r="D59" s="390"/>
      <c r="E59" s="390"/>
      <c r="F59" s="390"/>
      <c r="G59" s="390"/>
    </row>
    <row r="60" spans="1:45" ht="15" customHeight="1">
      <c r="A60" s="390" t="s">
        <v>807</v>
      </c>
      <c r="B60" s="419"/>
      <c r="C60" s="390"/>
      <c r="D60" s="390"/>
      <c r="E60" s="390"/>
      <c r="F60" s="390"/>
      <c r="G60" s="390"/>
    </row>
    <row r="61" spans="1:45" ht="15" customHeight="1">
      <c r="A61" s="390"/>
      <c r="B61" s="400" t="s">
        <v>717</v>
      </c>
      <c r="C61" s="1187" t="s">
        <v>718</v>
      </c>
      <c r="D61" s="1187"/>
      <c r="E61" s="1187"/>
      <c r="F61" s="390"/>
      <c r="G61" s="390"/>
    </row>
    <row r="62" spans="1:45" ht="15" customHeight="1">
      <c r="A62" s="390"/>
      <c r="B62" s="420" t="s">
        <v>668</v>
      </c>
      <c r="C62" s="1234" t="s">
        <v>719</v>
      </c>
      <c r="D62" s="1234"/>
      <c r="E62" s="1234"/>
      <c r="F62" s="390"/>
      <c r="G62" s="390"/>
    </row>
    <row r="63" spans="1:45" ht="15" customHeight="1">
      <c r="A63" s="390"/>
      <c r="B63" s="420" t="s">
        <v>670</v>
      </c>
      <c r="C63" s="1234" t="s">
        <v>720</v>
      </c>
      <c r="D63" s="1234"/>
      <c r="E63" s="1234"/>
      <c r="F63" s="390"/>
      <c r="G63" s="390"/>
    </row>
    <row r="64" spans="1:45" ht="15" customHeight="1">
      <c r="A64" s="390"/>
      <c r="B64" s="420" t="s">
        <v>671</v>
      </c>
      <c r="C64" s="1234" t="s">
        <v>721</v>
      </c>
      <c r="D64" s="1234"/>
      <c r="E64" s="1234"/>
      <c r="F64" s="390"/>
      <c r="G64" s="390"/>
    </row>
    <row r="65" spans="1:7" ht="15" customHeight="1">
      <c r="A65" s="390"/>
      <c r="B65" s="420" t="s">
        <v>673</v>
      </c>
      <c r="C65" s="1234" t="s">
        <v>722</v>
      </c>
      <c r="D65" s="1234"/>
      <c r="E65" s="1234"/>
      <c r="F65" s="390"/>
      <c r="G65" s="390"/>
    </row>
    <row r="66" spans="1:7" ht="15" customHeight="1">
      <c r="A66" s="390"/>
      <c r="B66" s="390" t="s">
        <v>723</v>
      </c>
      <c r="C66" s="390"/>
      <c r="D66" s="390"/>
      <c r="E66" s="390"/>
      <c r="F66" s="390"/>
      <c r="G66" s="390"/>
    </row>
    <row r="67" spans="1:7" ht="15" customHeight="1">
      <c r="A67" s="390"/>
      <c r="B67" s="390" t="s">
        <v>724</v>
      </c>
      <c r="C67" s="390"/>
      <c r="D67" s="390"/>
      <c r="E67" s="390"/>
      <c r="F67" s="390"/>
      <c r="G67" s="390"/>
    </row>
    <row r="68" spans="1:7" ht="15" customHeight="1">
      <c r="A68" s="390"/>
      <c r="B68" s="390" t="s">
        <v>725</v>
      </c>
      <c r="C68" s="390"/>
      <c r="D68" s="390"/>
      <c r="E68" s="390"/>
      <c r="F68" s="390"/>
      <c r="G68" s="390"/>
    </row>
    <row r="69" spans="1:7" ht="15" customHeight="1">
      <c r="A69" s="390" t="s">
        <v>808</v>
      </c>
      <c r="B69" s="419"/>
      <c r="C69" s="390"/>
      <c r="D69" s="390"/>
      <c r="E69" s="390"/>
      <c r="F69" s="390"/>
      <c r="G69" s="390"/>
    </row>
    <row r="70" spans="1:7" ht="15" customHeight="1">
      <c r="A70" s="390" t="s">
        <v>727</v>
      </c>
      <c r="B70" s="419"/>
      <c r="C70" s="390"/>
      <c r="D70" s="390"/>
      <c r="E70" s="390"/>
      <c r="F70" s="390"/>
      <c r="G70" s="390"/>
    </row>
    <row r="71" spans="1:7" ht="15" customHeight="1">
      <c r="A71" s="390" t="s">
        <v>728</v>
      </c>
      <c r="B71" s="419"/>
      <c r="C71" s="390"/>
      <c r="D71" s="390"/>
      <c r="E71" s="390"/>
      <c r="F71" s="390"/>
      <c r="G71" s="390"/>
    </row>
    <row r="72" spans="1:7" ht="15" customHeight="1">
      <c r="A72" s="390" t="s">
        <v>809</v>
      </c>
      <c r="B72" s="419"/>
      <c r="C72" s="390"/>
      <c r="D72" s="390"/>
      <c r="E72" s="390"/>
      <c r="F72" s="390"/>
      <c r="G72" s="390"/>
    </row>
    <row r="73" spans="1:7" ht="15" customHeight="1">
      <c r="A73" s="390" t="s">
        <v>810</v>
      </c>
      <c r="B73" s="419"/>
      <c r="C73" s="390"/>
      <c r="D73" s="390"/>
      <c r="E73" s="390"/>
      <c r="F73" s="390"/>
      <c r="G73" s="390"/>
    </row>
    <row r="74" spans="1:7" ht="15" customHeight="1">
      <c r="A74" s="390" t="s">
        <v>811</v>
      </c>
      <c r="B74" s="419"/>
      <c r="C74" s="390"/>
      <c r="D74" s="390"/>
      <c r="E74" s="390"/>
      <c r="F74" s="390"/>
      <c r="G74" s="390"/>
    </row>
    <row r="75" spans="1:7" ht="15" customHeight="1">
      <c r="A75" s="390"/>
      <c r="B75" s="390" t="s">
        <v>732</v>
      </c>
      <c r="C75" s="390"/>
      <c r="D75" s="390"/>
      <c r="E75" s="390"/>
      <c r="F75" s="390"/>
      <c r="G75" s="390"/>
    </row>
    <row r="76" spans="1:7" ht="15" customHeight="1">
      <c r="A76" s="390"/>
      <c r="B76" s="390" t="s">
        <v>733</v>
      </c>
      <c r="C76" s="390"/>
      <c r="D76" s="390"/>
      <c r="E76" s="390"/>
      <c r="F76" s="390"/>
      <c r="G76" s="390"/>
    </row>
    <row r="77" spans="1:7" ht="15" customHeight="1">
      <c r="A77" s="390" t="s">
        <v>734</v>
      </c>
      <c r="B77" s="419"/>
      <c r="C77" s="390"/>
      <c r="D77" s="390"/>
      <c r="E77" s="390"/>
      <c r="F77" s="390"/>
      <c r="G77" s="390"/>
    </row>
    <row r="78" spans="1:7" ht="15" customHeight="1">
      <c r="A78" s="390" t="s">
        <v>735</v>
      </c>
      <c r="B78" s="419"/>
      <c r="C78" s="390"/>
      <c r="D78" s="390"/>
      <c r="E78" s="390"/>
      <c r="F78" s="390"/>
      <c r="G78" s="390"/>
    </row>
    <row r="79" spans="1:7" ht="15" customHeight="1">
      <c r="A79" s="390" t="s">
        <v>736</v>
      </c>
      <c r="B79" s="419"/>
      <c r="C79" s="390"/>
      <c r="D79" s="390"/>
      <c r="E79" s="390"/>
      <c r="F79" s="390"/>
      <c r="G79" s="390"/>
    </row>
    <row r="80" spans="1:7" ht="15" customHeight="1">
      <c r="A80" s="390" t="s">
        <v>737</v>
      </c>
      <c r="B80" s="419"/>
      <c r="C80" s="390"/>
      <c r="D80" s="390"/>
      <c r="E80" s="390"/>
      <c r="F80" s="390"/>
      <c r="G80" s="390"/>
    </row>
    <row r="81" spans="1:7" ht="15" customHeight="1">
      <c r="A81" s="390" t="s">
        <v>738</v>
      </c>
      <c r="B81" s="419"/>
      <c r="C81" s="390"/>
      <c r="D81" s="390"/>
      <c r="E81" s="390"/>
      <c r="F81" s="390"/>
      <c r="G81" s="390"/>
    </row>
    <row r="82" spans="1:7" ht="15" customHeight="1">
      <c r="A82" s="390" t="s">
        <v>739</v>
      </c>
      <c r="B82" s="419"/>
      <c r="C82" s="390"/>
      <c r="D82" s="390"/>
      <c r="E82" s="390"/>
      <c r="F82" s="390"/>
      <c r="G82" s="390"/>
    </row>
    <row r="83" spans="1:7" ht="15" customHeight="1">
      <c r="A83" s="390" t="s">
        <v>812</v>
      </c>
      <c r="B83" s="419"/>
      <c r="C83" s="390"/>
      <c r="D83" s="390"/>
      <c r="E83" s="390"/>
      <c r="F83" s="390"/>
      <c r="G83" s="390"/>
    </row>
    <row r="84" spans="1:7" ht="15" customHeight="1">
      <c r="A84" s="390" t="s">
        <v>813</v>
      </c>
      <c r="B84" s="419"/>
      <c r="C84" s="390"/>
      <c r="D84" s="390"/>
      <c r="E84" s="390"/>
      <c r="F84" s="390"/>
      <c r="G84" s="390"/>
    </row>
  </sheetData>
  <mergeCells count="147">
    <mergeCell ref="C65:E65"/>
    <mergeCell ref="AG51:AK51"/>
    <mergeCell ref="AL51:AM51"/>
    <mergeCell ref="C61:E61"/>
    <mergeCell ref="C62:E62"/>
    <mergeCell ref="C63:E63"/>
    <mergeCell ref="C64:E64"/>
    <mergeCell ref="C51:D51"/>
    <mergeCell ref="E51:H51"/>
    <mergeCell ref="I51:N51"/>
    <mergeCell ref="O51:T51"/>
    <mergeCell ref="U51:Z51"/>
    <mergeCell ref="AA51:AF51"/>
    <mergeCell ref="U50:W50"/>
    <mergeCell ref="X50:Z50"/>
    <mergeCell ref="AA50:AC50"/>
    <mergeCell ref="AD50:AF50"/>
    <mergeCell ref="AG50:AI50"/>
    <mergeCell ref="AJ50:AK50"/>
    <mergeCell ref="X49:Z49"/>
    <mergeCell ref="AA49:AC49"/>
    <mergeCell ref="AD49:AF49"/>
    <mergeCell ref="AG49:AI49"/>
    <mergeCell ref="AJ49:AK49"/>
    <mergeCell ref="U49:W49"/>
    <mergeCell ref="F50:H50"/>
    <mergeCell ref="I50:K50"/>
    <mergeCell ref="L50:N50"/>
    <mergeCell ref="O50:Q50"/>
    <mergeCell ref="R50:T50"/>
    <mergeCell ref="F49:H49"/>
    <mergeCell ref="I49:K49"/>
    <mergeCell ref="L49:N49"/>
    <mergeCell ref="O49:Q49"/>
    <mergeCell ref="R49:T49"/>
    <mergeCell ref="AL47:AM47"/>
    <mergeCell ref="F48:H48"/>
    <mergeCell ref="I48:K48"/>
    <mergeCell ref="L48:N48"/>
    <mergeCell ref="O48:Q48"/>
    <mergeCell ref="R48:T48"/>
    <mergeCell ref="A44:B44"/>
    <mergeCell ref="C44:D44"/>
    <mergeCell ref="E44:H44"/>
    <mergeCell ref="I44:N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AD40:AF40"/>
    <mergeCell ref="AG40:AI40"/>
    <mergeCell ref="AJ40:AK40"/>
    <mergeCell ref="A43:B43"/>
    <mergeCell ref="C43:D43"/>
    <mergeCell ref="E43:H43"/>
    <mergeCell ref="I43:N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F39:H39"/>
    <mergeCell ref="I39:K39"/>
    <mergeCell ref="L39:N39"/>
    <mergeCell ref="O39:Q39"/>
    <mergeCell ref="R39:T39"/>
    <mergeCell ref="U38:W38"/>
    <mergeCell ref="X38:Z38"/>
    <mergeCell ref="AA38:AC38"/>
    <mergeCell ref="AD38:AF38"/>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13"/>
  <dataValidations count="6">
    <dataValidation type="whole" operator="greaterThanOrEqual" allowBlank="1" showInputMessage="1" showErrorMessage="1" sqref="I39:I40 D39:F40 AG39:AG40 AD39:AD40 AA39:AA40 X39:X40 U39:U40 R39:R40 O39:O40 L39:L40" xr:uid="{C13F0BDF-2E4B-4D67-BB00-E47E9BA902B4}">
      <formula1>0</formula1>
    </dataValidation>
    <dataValidation operator="greaterThanOrEqual" allowBlank="1" showInputMessage="1" showErrorMessage="1" sqref="I45 AJ39:AJ40 AL39 L41 L45 I41" xr:uid="{FB14A582-096D-4542-ABA9-3B0AFB866E8D}"/>
    <dataValidation type="list" allowBlank="1" showInputMessage="1" showErrorMessage="1" sqref="C12:C31" xr:uid="{692E7CD2-6BDF-4EC5-89A9-3A4BC8174125}">
      <formula1>"A,B,C,D"</formula1>
    </dataValidation>
    <dataValidation type="list" allowBlank="1" showInputMessage="1" showErrorMessage="1" sqref="AK4:AN4" xr:uid="{44B98F36-9FC4-4BAF-9088-1A6621792A92}">
      <formula1>"予定,実績"</formula1>
    </dataValidation>
    <dataValidation type="list" allowBlank="1" showInputMessage="1" sqref="B12:B31" xr:uid="{AD6E52D9-70C1-47E2-B2BA-86C615D242E1}">
      <formula1>INDIRECT($AK$1)</formula1>
    </dataValidation>
    <dataValidation type="list" allowBlank="1" showInputMessage="1" showErrorMessage="1" sqref="AK5:AN5" xr:uid="{8CD912AB-7C7C-4B8C-844A-0CB27EFEDAC9}">
      <formula1>"有,無"</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1" manualBreakCount="1">
    <brk id="36" max="3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29A73-445A-43B0-B03A-9A07782F0F35}">
  <dimension ref="A1:AS84"/>
  <sheetViews>
    <sheetView showGridLines="0" view="pageBreakPreview" zoomScaleNormal="100" zoomScaleSheetLayoutView="100" workbookViewId="0">
      <selection activeCell="B12" sqref="B12"/>
    </sheetView>
  </sheetViews>
  <sheetFormatPr defaultColWidth="9.109375" defaultRowHeight="21" customHeight="1"/>
  <cols>
    <col min="1" max="1" width="2.77734375" style="369" customWidth="1"/>
    <col min="2" max="2" width="15.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42" width="9.109375" style="369"/>
    <col min="43" max="44" width="51.5546875" style="369" customWidth="1"/>
    <col min="45" max="45" width="36.5546875" style="369" customWidth="1"/>
    <col min="46"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814</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T5" s="371"/>
      <c r="U5" s="371"/>
      <c r="V5" s="371"/>
      <c r="W5" s="371"/>
      <c r="Y5" s="372"/>
      <c r="Z5" s="372"/>
      <c r="AA5" s="372"/>
      <c r="AB5" s="366"/>
      <c r="AC5" s="429"/>
      <c r="AD5" s="429"/>
      <c r="AE5" s="429"/>
      <c r="AF5" s="429"/>
      <c r="AG5" s="429"/>
      <c r="AH5" s="429"/>
      <c r="AI5" s="430" t="s">
        <v>789</v>
      </c>
      <c r="AJ5" s="431"/>
      <c r="AK5" s="1264" t="s">
        <v>790</v>
      </c>
      <c r="AL5" s="1265"/>
      <c r="AM5" s="1265"/>
      <c r="AN5" s="1266"/>
    </row>
    <row r="6" spans="1:40" ht="18" customHeight="1">
      <c r="A6" s="371"/>
      <c r="B6" s="371"/>
      <c r="C6" s="371"/>
      <c r="D6" s="371"/>
      <c r="E6" s="371"/>
      <c r="F6" s="371"/>
      <c r="G6" s="371"/>
      <c r="H6" s="371"/>
      <c r="I6" s="371"/>
      <c r="J6" s="371"/>
      <c r="K6" s="371"/>
      <c r="L6" s="371"/>
      <c r="M6" s="371"/>
      <c r="N6" s="371"/>
      <c r="O6" s="371"/>
      <c r="P6" s="371"/>
      <c r="Q6" s="371"/>
      <c r="R6" s="371"/>
      <c r="S6" s="371"/>
      <c r="U6" s="371"/>
      <c r="V6" s="371"/>
      <c r="W6" s="371"/>
      <c r="Y6" s="372"/>
      <c r="Z6" s="372"/>
      <c r="AA6" s="372"/>
      <c r="AB6" s="366"/>
      <c r="AC6" s="372"/>
      <c r="AD6" s="372"/>
      <c r="AE6" s="372"/>
      <c r="AF6" s="372"/>
      <c r="AG6" s="433" t="s">
        <v>791</v>
      </c>
      <c r="AH6" s="1267">
        <v>40</v>
      </c>
      <c r="AI6" s="1268"/>
      <c r="AJ6" s="1269"/>
      <c r="AK6" s="372" t="s">
        <v>654</v>
      </c>
      <c r="AL6" s="435">
        <v>160</v>
      </c>
      <c r="AM6" s="372" t="s">
        <v>655</v>
      </c>
      <c r="AN6" s="366"/>
    </row>
    <row r="7" spans="1:40" ht="9.9" customHeight="1">
      <c r="A7" s="366"/>
      <c r="B7" s="375"/>
      <c r="C7" s="375"/>
      <c r="D7" s="375"/>
      <c r="E7" s="375"/>
      <c r="F7" s="375"/>
      <c r="G7" s="375"/>
      <c r="H7" s="375"/>
      <c r="I7" s="375"/>
      <c r="J7" s="375"/>
      <c r="K7" s="375"/>
      <c r="L7" s="375"/>
      <c r="M7" s="375"/>
      <c r="N7" s="375"/>
      <c r="O7" s="375"/>
      <c r="P7" s="375"/>
      <c r="Q7" s="375"/>
      <c r="R7" s="375"/>
      <c r="S7" s="375"/>
      <c r="T7" s="375"/>
      <c r="U7" s="375"/>
      <c r="V7" s="375"/>
      <c r="W7" s="375"/>
      <c r="X7" s="370"/>
      <c r="Y7" s="370"/>
      <c r="Z7" s="370"/>
      <c r="AA7" s="370"/>
      <c r="AB7" s="370"/>
      <c r="AC7" s="370"/>
      <c r="AD7" s="370"/>
      <c r="AE7" s="370"/>
      <c r="AF7" s="370"/>
      <c r="AG7" s="370"/>
      <c r="AH7" s="370"/>
      <c r="AI7" s="370"/>
      <c r="AJ7" s="370"/>
      <c r="AK7" s="370"/>
      <c r="AL7" s="370"/>
      <c r="AM7" s="366"/>
      <c r="AN7" s="366"/>
    </row>
    <row r="8" spans="1:40" ht="15" customHeight="1">
      <c r="A8" s="1181" t="s">
        <v>656</v>
      </c>
      <c r="B8" s="1182" t="s">
        <v>792</v>
      </c>
      <c r="C8" s="1184" t="s">
        <v>793</v>
      </c>
      <c r="D8" s="1187" t="s">
        <v>794</v>
      </c>
      <c r="E8" s="1188" t="s">
        <v>795</v>
      </c>
      <c r="F8" s="1189" t="s">
        <v>796</v>
      </c>
      <c r="G8" s="1189"/>
      <c r="H8" s="1189"/>
      <c r="I8" s="1189"/>
      <c r="J8" s="1189"/>
      <c r="K8" s="1189"/>
      <c r="L8" s="1189"/>
      <c r="M8" s="1189"/>
      <c r="N8" s="1189"/>
      <c r="O8" s="1189"/>
      <c r="P8" s="1189"/>
      <c r="Q8" s="1189"/>
      <c r="R8" s="1189"/>
      <c r="S8" s="1189"/>
      <c r="T8" s="1189"/>
      <c r="U8" s="1189"/>
      <c r="V8" s="1189"/>
      <c r="W8" s="1189"/>
      <c r="X8" s="1189"/>
      <c r="Y8" s="1189"/>
      <c r="Z8" s="1189"/>
      <c r="AA8" s="1189"/>
      <c r="AB8" s="1189"/>
      <c r="AC8" s="1189"/>
      <c r="AD8" s="1189"/>
      <c r="AE8" s="1189"/>
      <c r="AF8" s="1189"/>
      <c r="AG8" s="1189"/>
      <c r="AH8" s="1189"/>
      <c r="AI8" s="1189"/>
      <c r="AJ8" s="1189"/>
      <c r="AK8" s="1270" t="s">
        <v>797</v>
      </c>
      <c r="AL8" s="1194" t="s">
        <v>798</v>
      </c>
      <c r="AM8" s="1195" t="s">
        <v>799</v>
      </c>
      <c r="AN8" s="1195"/>
    </row>
    <row r="9" spans="1:40" ht="15" customHeight="1">
      <c r="A9" s="1181"/>
      <c r="B9" s="1183"/>
      <c r="C9" s="1185"/>
      <c r="D9" s="1187"/>
      <c r="E9" s="1188"/>
      <c r="F9" s="1187" t="s">
        <v>140</v>
      </c>
      <c r="G9" s="1187"/>
      <c r="H9" s="1187"/>
      <c r="I9" s="1187"/>
      <c r="J9" s="1187"/>
      <c r="K9" s="1187"/>
      <c r="L9" s="1187"/>
      <c r="M9" s="1187" t="s">
        <v>141</v>
      </c>
      <c r="N9" s="1187"/>
      <c r="O9" s="1187"/>
      <c r="P9" s="1187"/>
      <c r="Q9" s="1187"/>
      <c r="R9" s="1187"/>
      <c r="S9" s="1187"/>
      <c r="T9" s="1187" t="s">
        <v>142</v>
      </c>
      <c r="U9" s="1187"/>
      <c r="V9" s="1187"/>
      <c r="W9" s="1187"/>
      <c r="X9" s="1187"/>
      <c r="Y9" s="1187"/>
      <c r="Z9" s="1187"/>
      <c r="AA9" s="1187" t="s">
        <v>143</v>
      </c>
      <c r="AB9" s="1187"/>
      <c r="AC9" s="1187"/>
      <c r="AD9" s="1187"/>
      <c r="AE9" s="1187"/>
      <c r="AF9" s="1187"/>
      <c r="AG9" s="1187"/>
      <c r="AH9" s="1187" t="s">
        <v>665</v>
      </c>
      <c r="AI9" s="1187"/>
      <c r="AJ9" s="1187"/>
      <c r="AK9" s="1270"/>
      <c r="AL9" s="1194"/>
      <c r="AM9" s="1195"/>
      <c r="AN9" s="1195"/>
    </row>
    <row r="10" spans="1:40" ht="15" customHeight="1">
      <c r="A10" s="1181"/>
      <c r="B10" s="1191" t="s">
        <v>666</v>
      </c>
      <c r="C10" s="1185"/>
      <c r="D10" s="1187"/>
      <c r="E10" s="1188"/>
      <c r="F10" s="376">
        <f>DATE($M$2,$S$2,1)</f>
        <v>45413</v>
      </c>
      <c r="G10" s="376">
        <f>DATE($M$2,$S$2,2)</f>
        <v>45414</v>
      </c>
      <c r="H10" s="376">
        <f>DATE($M$2,$S$2,3)</f>
        <v>45415</v>
      </c>
      <c r="I10" s="376">
        <f>DATE($M$2,$S$2,4)</f>
        <v>45416</v>
      </c>
      <c r="J10" s="376">
        <f>DATE($M$2,$S$2,5)</f>
        <v>45417</v>
      </c>
      <c r="K10" s="376">
        <f>DATE($M$2,$S$2,6)</f>
        <v>45418</v>
      </c>
      <c r="L10" s="376">
        <f>DATE($M$2,$S$2,7)</f>
        <v>45419</v>
      </c>
      <c r="M10" s="376">
        <f>DATE($M$2,$S$2,8)</f>
        <v>45420</v>
      </c>
      <c r="N10" s="376">
        <f>DATE($M$2,$S$2,9)</f>
        <v>45421</v>
      </c>
      <c r="O10" s="376">
        <f>DATE($M$2,$S$2,10)</f>
        <v>45422</v>
      </c>
      <c r="P10" s="376">
        <f>DATE($M$2,$S$2,11)</f>
        <v>45423</v>
      </c>
      <c r="Q10" s="376">
        <f>DATE($M$2,$S$2,12)</f>
        <v>45424</v>
      </c>
      <c r="R10" s="376">
        <f>DATE($M$2,$S$2,13)</f>
        <v>45425</v>
      </c>
      <c r="S10" s="376">
        <f>DATE($M$2,$S$2,14)</f>
        <v>45426</v>
      </c>
      <c r="T10" s="376">
        <f>DATE($M$2,$S$2,15)</f>
        <v>45427</v>
      </c>
      <c r="U10" s="376">
        <f>DATE($M$2,$S$2,16)</f>
        <v>45428</v>
      </c>
      <c r="V10" s="376">
        <f>DATE($M$2,$S$2,17)</f>
        <v>45429</v>
      </c>
      <c r="W10" s="376">
        <f>DATE($M$2,$S$2,18)</f>
        <v>45430</v>
      </c>
      <c r="X10" s="376">
        <f>DATE($M$2,$S$2,19)</f>
        <v>45431</v>
      </c>
      <c r="Y10" s="376">
        <f>DATE($M$2,$S$2,20)</f>
        <v>45432</v>
      </c>
      <c r="Z10" s="376">
        <f>DATE($M$2,$S$2,21)</f>
        <v>45433</v>
      </c>
      <c r="AA10" s="376">
        <f>DATE($M$2,$S$2,22)</f>
        <v>45434</v>
      </c>
      <c r="AB10" s="376">
        <f>DATE($M$2,$S$2,23)</f>
        <v>45435</v>
      </c>
      <c r="AC10" s="376">
        <f>DATE($M$2,$S$2,24)</f>
        <v>45436</v>
      </c>
      <c r="AD10" s="376">
        <f>DATE($M$2,$S$2,25)</f>
        <v>45437</v>
      </c>
      <c r="AE10" s="376">
        <f>DATE($M$2,$S$2,26)</f>
        <v>45438</v>
      </c>
      <c r="AF10" s="376">
        <f>DATE($M$2,$S$2,27)</f>
        <v>45439</v>
      </c>
      <c r="AG10" s="376">
        <f>DATE($M$2,$S$2,28)</f>
        <v>45440</v>
      </c>
      <c r="AH10" s="376">
        <f>IF(DAY(EOMONTH(F10,0))&lt;29,"",DATE($M$2,$S$2,29))</f>
        <v>45441</v>
      </c>
      <c r="AI10" s="376">
        <f>IF(DAY(EOMONTH(F10,0))&lt;30,"",DATE($M$2,$S$2,30))</f>
        <v>45442</v>
      </c>
      <c r="AJ10" s="376">
        <f>IF(DAY(EOMONTH(F10,0))&lt;31,"",DATE($M$2,$S$2,31))</f>
        <v>45443</v>
      </c>
      <c r="AK10" s="1270"/>
      <c r="AL10" s="1194"/>
      <c r="AM10" s="1195"/>
      <c r="AN10" s="1195"/>
    </row>
    <row r="11" spans="1:40" ht="15" customHeight="1">
      <c r="A11" s="1181"/>
      <c r="B11" s="1192"/>
      <c r="C11" s="1186"/>
      <c r="D11" s="1187"/>
      <c r="E11" s="1188"/>
      <c r="F11" s="377">
        <f>DATE($M$2,$S$2,1)</f>
        <v>45413</v>
      </c>
      <c r="G11" s="377">
        <f>DATE($M$2,$S$2,2)</f>
        <v>45414</v>
      </c>
      <c r="H11" s="377">
        <f>DATE($M$2,$S$2,3)</f>
        <v>45415</v>
      </c>
      <c r="I11" s="377">
        <f>DATE($M$2,$S$2,4)</f>
        <v>45416</v>
      </c>
      <c r="J11" s="377">
        <f>DATE($M$2,$S$2,5)</f>
        <v>45417</v>
      </c>
      <c r="K11" s="377">
        <f>DATE($M$2,$S$2,6)</f>
        <v>45418</v>
      </c>
      <c r="L11" s="377">
        <f>DATE($M$2,$S$2,7)</f>
        <v>45419</v>
      </c>
      <c r="M11" s="377">
        <f>DATE($M$2,$S$2,8)</f>
        <v>45420</v>
      </c>
      <c r="N11" s="377">
        <f>DATE($M$2,$S$2,9)</f>
        <v>45421</v>
      </c>
      <c r="O11" s="377">
        <f>DATE($M$2,$S$2,10)</f>
        <v>45422</v>
      </c>
      <c r="P11" s="377">
        <f>DATE($M$2,$S$2,11)</f>
        <v>45423</v>
      </c>
      <c r="Q11" s="377">
        <f>DATE($M$2,$S$2,12)</f>
        <v>45424</v>
      </c>
      <c r="R11" s="377">
        <f>DATE($M$2,$S$2,13)</f>
        <v>45425</v>
      </c>
      <c r="S11" s="377">
        <f>DATE($M$2,$S$2,14)</f>
        <v>45426</v>
      </c>
      <c r="T11" s="377">
        <f>DATE($M$2,$S$2,15)</f>
        <v>45427</v>
      </c>
      <c r="U11" s="377">
        <f>DATE($M$2,$S$2,16)</f>
        <v>45428</v>
      </c>
      <c r="V11" s="377">
        <f>DATE($M$2,$S$2,17)</f>
        <v>45429</v>
      </c>
      <c r="W11" s="377">
        <f>DATE($M$2,$S$2,18)</f>
        <v>45430</v>
      </c>
      <c r="X11" s="377">
        <f>DATE($M$2,$S$2,19)</f>
        <v>45431</v>
      </c>
      <c r="Y11" s="377">
        <f>DATE($M$2,$S$2,20)</f>
        <v>45432</v>
      </c>
      <c r="Z11" s="377">
        <f>DATE($M$2,$S$2,21)</f>
        <v>45433</v>
      </c>
      <c r="AA11" s="377">
        <f>DATE($M$2,$S$2,22)</f>
        <v>45434</v>
      </c>
      <c r="AB11" s="377">
        <f>DATE($M$2,$S$2,23)</f>
        <v>45435</v>
      </c>
      <c r="AC11" s="377">
        <f>DATE($M$2,$S$2,24)</f>
        <v>45436</v>
      </c>
      <c r="AD11" s="377">
        <f>DATE($M$2,$S$2,25)</f>
        <v>45437</v>
      </c>
      <c r="AE11" s="377">
        <f>DATE($M$2,$S$2,26)</f>
        <v>45438</v>
      </c>
      <c r="AF11" s="377">
        <f>DATE($M$2,$S$2,27)</f>
        <v>45439</v>
      </c>
      <c r="AG11" s="377">
        <f>DATE($M$2,$S$2,28)</f>
        <v>45440</v>
      </c>
      <c r="AH11" s="377">
        <f>IF(DAY(EOMONTH(F11,0))&lt;29,"",DATE($M$2,$S$2,29))</f>
        <v>45441</v>
      </c>
      <c r="AI11" s="377">
        <f>IF(DAY(EOMONTH(F11,0))&lt;30,"",DATE($M$2,$S$2,30))</f>
        <v>45442</v>
      </c>
      <c r="AJ11" s="377">
        <f>IF(DAY(EOMONTH(F11,0))&lt;31,"",DATE($M$2,$S$2,31))</f>
        <v>45443</v>
      </c>
      <c r="AK11" s="1270"/>
      <c r="AL11" s="1194"/>
      <c r="AM11" s="1195"/>
      <c r="AN11" s="1195"/>
    </row>
    <row r="12" spans="1:40" ht="18" customHeight="1">
      <c r="A12" s="378">
        <v>1</v>
      </c>
      <c r="B12" s="379" t="s">
        <v>667</v>
      </c>
      <c r="C12" s="380" t="s">
        <v>668</v>
      </c>
      <c r="D12" s="381"/>
      <c r="E12" s="382" t="s">
        <v>668</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+SUM(F12:AJ12)</f>
        <v>0</v>
      </c>
      <c r="AL12" s="387">
        <f t="shared" ref="AL12:AL32" si="0">IF($AK$3="４週",AK12/4,AK12/(DAY(EOMONTH($F$10,0))/7))</f>
        <v>0</v>
      </c>
      <c r="AM12" s="1193"/>
      <c r="AN12" s="1193"/>
    </row>
    <row r="13" spans="1:40" ht="18" customHeight="1">
      <c r="A13" s="378">
        <v>2</v>
      </c>
      <c r="B13" s="379" t="s">
        <v>752</v>
      </c>
      <c r="C13" s="380" t="s">
        <v>670</v>
      </c>
      <c r="D13" s="381"/>
      <c r="E13" s="382" t="s">
        <v>670</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ref="AK13:AK32" si="1">+SUM(F13:AJ13)</f>
        <v>0</v>
      </c>
      <c r="AL13" s="387">
        <f t="shared" si="0"/>
        <v>0</v>
      </c>
      <c r="AM13" s="1193"/>
      <c r="AN13" s="1193"/>
    </row>
    <row r="14" spans="1:40" ht="18" customHeight="1">
      <c r="A14" s="378">
        <v>3</v>
      </c>
      <c r="B14" s="379" t="s">
        <v>801</v>
      </c>
      <c r="C14" s="380" t="s">
        <v>671</v>
      </c>
      <c r="D14" s="381"/>
      <c r="E14" s="382" t="s">
        <v>671</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1"/>
        <v>0</v>
      </c>
      <c r="AL14" s="387">
        <f t="shared" si="0"/>
        <v>0</v>
      </c>
      <c r="AM14" s="1193"/>
      <c r="AN14" s="1193"/>
    </row>
    <row r="15" spans="1:40" ht="18" customHeight="1">
      <c r="A15" s="378">
        <v>4</v>
      </c>
      <c r="B15" s="379" t="s">
        <v>815</v>
      </c>
      <c r="C15" s="380" t="s">
        <v>673</v>
      </c>
      <c r="D15" s="381"/>
      <c r="E15" s="382" t="s">
        <v>673</v>
      </c>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1"/>
        <v>0</v>
      </c>
      <c r="AL15" s="387">
        <f t="shared" si="0"/>
        <v>0</v>
      </c>
      <c r="AM15" s="1193"/>
      <c r="AN15" s="1193"/>
    </row>
    <row r="16" spans="1:40" ht="18" customHeight="1">
      <c r="A16" s="378">
        <v>5</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1"/>
        <v>0</v>
      </c>
      <c r="AL16" s="387">
        <f t="shared" si="0"/>
        <v>0</v>
      </c>
      <c r="AM16" s="1193"/>
      <c r="AN16" s="1193"/>
    </row>
    <row r="17" spans="1:43" ht="18" customHeight="1">
      <c r="A17" s="378">
        <v>6</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1"/>
        <v>0</v>
      </c>
      <c r="AL17" s="387">
        <f t="shared" si="0"/>
        <v>0</v>
      </c>
      <c r="AM17" s="1193"/>
      <c r="AN17" s="1193"/>
    </row>
    <row r="18" spans="1:43" ht="18" customHeight="1">
      <c r="A18" s="378">
        <v>7</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1"/>
        <v>0</v>
      </c>
      <c r="AL18" s="387">
        <f t="shared" si="0"/>
        <v>0</v>
      </c>
      <c r="AM18" s="1193"/>
      <c r="AN18" s="1193"/>
    </row>
    <row r="19" spans="1:43" ht="18" customHeight="1">
      <c r="A19" s="378">
        <v>8</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1"/>
        <v>0</v>
      </c>
      <c r="AL19" s="387">
        <f t="shared" si="0"/>
        <v>0</v>
      </c>
      <c r="AM19" s="1193"/>
      <c r="AN19" s="1193"/>
    </row>
    <row r="20" spans="1:43" ht="18" customHeight="1">
      <c r="A20" s="378">
        <v>9</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1"/>
        <v>0</v>
      </c>
      <c r="AL20" s="387">
        <f t="shared" si="0"/>
        <v>0</v>
      </c>
      <c r="AM20" s="1193"/>
      <c r="AN20" s="1193"/>
    </row>
    <row r="21" spans="1:43" ht="18" customHeight="1">
      <c r="A21" s="378">
        <v>10</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1"/>
        <v>0</v>
      </c>
      <c r="AL21" s="387">
        <f t="shared" si="0"/>
        <v>0</v>
      </c>
      <c r="AM21" s="1193"/>
      <c r="AN21" s="1193"/>
    </row>
    <row r="22" spans="1:43" ht="18" customHeight="1">
      <c r="A22" s="378">
        <v>11</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1"/>
        <v>0</v>
      </c>
      <c r="AL22" s="387">
        <f t="shared" si="0"/>
        <v>0</v>
      </c>
      <c r="AM22" s="1193"/>
      <c r="AN22" s="1193"/>
    </row>
    <row r="23" spans="1:43" ht="18" customHeight="1">
      <c r="A23" s="378">
        <v>12</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1"/>
        <v>0</v>
      </c>
      <c r="AL23" s="387">
        <f t="shared" si="0"/>
        <v>0</v>
      </c>
      <c r="AM23" s="1193"/>
      <c r="AN23" s="1193"/>
    </row>
    <row r="24" spans="1:43" ht="18" customHeight="1">
      <c r="A24" s="378">
        <v>13</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1"/>
        <v>0</v>
      </c>
      <c r="AL24" s="387">
        <f t="shared" si="0"/>
        <v>0</v>
      </c>
      <c r="AM24" s="1193"/>
      <c r="AN24" s="1193"/>
    </row>
    <row r="25" spans="1:43" ht="18" customHeight="1">
      <c r="A25" s="378">
        <v>14</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1"/>
        <v>0</v>
      </c>
      <c r="AL25" s="387">
        <f t="shared" si="0"/>
        <v>0</v>
      </c>
      <c r="AM25" s="1193"/>
      <c r="AN25" s="1193"/>
    </row>
    <row r="26" spans="1:43" ht="18" customHeight="1">
      <c r="A26" s="378">
        <v>15</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1"/>
        <v>0</v>
      </c>
      <c r="AL26" s="387">
        <f t="shared" si="0"/>
        <v>0</v>
      </c>
      <c r="AM26" s="1193"/>
      <c r="AN26" s="1193"/>
    </row>
    <row r="27" spans="1:43" ht="18" customHeight="1">
      <c r="A27" s="378">
        <v>16</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1"/>
        <v>0</v>
      </c>
      <c r="AL27" s="387">
        <f t="shared" si="0"/>
        <v>0</v>
      </c>
      <c r="AM27" s="1193"/>
      <c r="AN27" s="1193"/>
    </row>
    <row r="28" spans="1:43" ht="18" customHeight="1">
      <c r="A28" s="378">
        <v>17</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1"/>
        <v>0</v>
      </c>
      <c r="AL28" s="387">
        <f t="shared" si="0"/>
        <v>0</v>
      </c>
      <c r="AM28" s="1193"/>
      <c r="AN28" s="1193"/>
    </row>
    <row r="29" spans="1:43" ht="18" customHeight="1">
      <c r="A29" s="378">
        <v>18</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1"/>
        <v>0</v>
      </c>
      <c r="AL29" s="387">
        <f t="shared" si="0"/>
        <v>0</v>
      </c>
      <c r="AM29" s="1193"/>
      <c r="AN29" s="1193"/>
    </row>
    <row r="30" spans="1:43" ht="18" customHeight="1">
      <c r="A30" s="378">
        <v>19</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1"/>
        <v>0</v>
      </c>
      <c r="AL30" s="387">
        <f t="shared" si="0"/>
        <v>0</v>
      </c>
      <c r="AM30" s="1193"/>
      <c r="AN30" s="1193"/>
    </row>
    <row r="31" spans="1:43" ht="18" customHeight="1">
      <c r="A31" s="378">
        <v>20</v>
      </c>
      <c r="B31" s="379"/>
      <c r="C31" s="380"/>
      <c r="D31" s="381"/>
      <c r="E31" s="382"/>
      <c r="F31" s="383"/>
      <c r="G31" s="383"/>
      <c r="H31" s="383"/>
      <c r="I31" s="383"/>
      <c r="J31" s="383"/>
      <c r="K31" s="383"/>
      <c r="L31" s="383"/>
      <c r="M31" s="383"/>
      <c r="N31" s="383"/>
      <c r="O31" s="383"/>
      <c r="P31" s="383"/>
      <c r="Q31" s="383"/>
      <c r="R31" s="383"/>
      <c r="S31" s="383"/>
      <c r="T31" s="383"/>
      <c r="U31" s="383"/>
      <c r="V31" s="383"/>
      <c r="W31" s="383"/>
      <c r="X31" s="383"/>
      <c r="Y31" s="383"/>
      <c r="Z31" s="383"/>
      <c r="AA31" s="383"/>
      <c r="AB31" s="383"/>
      <c r="AC31" s="383"/>
      <c r="AD31" s="383"/>
      <c r="AE31" s="383"/>
      <c r="AF31" s="383"/>
      <c r="AG31" s="383"/>
      <c r="AH31" s="505"/>
      <c r="AI31" s="505"/>
      <c r="AJ31" s="505"/>
      <c r="AK31" s="386">
        <f t="shared" si="1"/>
        <v>0</v>
      </c>
      <c r="AL31" s="387">
        <f t="shared" si="0"/>
        <v>0</v>
      </c>
      <c r="AM31" s="1193"/>
      <c r="AN31" s="1193"/>
    </row>
    <row r="32" spans="1:43" ht="18" customHeight="1">
      <c r="A32" s="1188" t="s">
        <v>144</v>
      </c>
      <c r="B32" s="1198"/>
      <c r="C32" s="1198"/>
      <c r="D32" s="1198"/>
      <c r="E32" s="1198"/>
      <c r="F32" s="388">
        <f>+SUM(F12:F31)</f>
        <v>0</v>
      </c>
      <c r="G32" s="388">
        <f t="shared" ref="G32:AJ32" si="2">+SUM(G12:G31)</f>
        <v>0</v>
      </c>
      <c r="H32" s="388">
        <f t="shared" si="2"/>
        <v>0</v>
      </c>
      <c r="I32" s="388">
        <f t="shared" si="2"/>
        <v>0</v>
      </c>
      <c r="J32" s="388">
        <f t="shared" si="2"/>
        <v>0</v>
      </c>
      <c r="K32" s="388">
        <f t="shared" si="2"/>
        <v>0</v>
      </c>
      <c r="L32" s="388">
        <f t="shared" si="2"/>
        <v>0</v>
      </c>
      <c r="M32" s="388">
        <f t="shared" si="2"/>
        <v>0</v>
      </c>
      <c r="N32" s="388">
        <f t="shared" si="2"/>
        <v>0</v>
      </c>
      <c r="O32" s="388">
        <f t="shared" si="2"/>
        <v>0</v>
      </c>
      <c r="P32" s="388">
        <f t="shared" si="2"/>
        <v>0</v>
      </c>
      <c r="Q32" s="388">
        <f t="shared" si="2"/>
        <v>0</v>
      </c>
      <c r="R32" s="388">
        <f t="shared" si="2"/>
        <v>0</v>
      </c>
      <c r="S32" s="388">
        <f t="shared" si="2"/>
        <v>0</v>
      </c>
      <c r="T32" s="388">
        <f t="shared" si="2"/>
        <v>0</v>
      </c>
      <c r="U32" s="388">
        <f t="shared" si="2"/>
        <v>0</v>
      </c>
      <c r="V32" s="388">
        <f t="shared" si="2"/>
        <v>0</v>
      </c>
      <c r="W32" s="388">
        <f t="shared" si="2"/>
        <v>0</v>
      </c>
      <c r="X32" s="388">
        <f t="shared" si="2"/>
        <v>0</v>
      </c>
      <c r="Y32" s="388">
        <f t="shared" si="2"/>
        <v>0</v>
      </c>
      <c r="Z32" s="388">
        <f t="shared" si="2"/>
        <v>0</v>
      </c>
      <c r="AA32" s="388">
        <f t="shared" si="2"/>
        <v>0</v>
      </c>
      <c r="AB32" s="388">
        <f t="shared" si="2"/>
        <v>0</v>
      </c>
      <c r="AC32" s="388">
        <f t="shared" si="2"/>
        <v>0</v>
      </c>
      <c r="AD32" s="388">
        <f t="shared" si="2"/>
        <v>0</v>
      </c>
      <c r="AE32" s="388">
        <f t="shared" si="2"/>
        <v>0</v>
      </c>
      <c r="AF32" s="388">
        <f t="shared" si="2"/>
        <v>0</v>
      </c>
      <c r="AG32" s="388">
        <f t="shared" si="2"/>
        <v>0</v>
      </c>
      <c r="AH32" s="388">
        <f t="shared" si="2"/>
        <v>0</v>
      </c>
      <c r="AI32" s="388">
        <f t="shared" si="2"/>
        <v>0</v>
      </c>
      <c r="AJ32" s="388">
        <f t="shared" si="2"/>
        <v>0</v>
      </c>
      <c r="AK32" s="386">
        <f t="shared" si="1"/>
        <v>0</v>
      </c>
      <c r="AL32" s="387">
        <f t="shared" si="0"/>
        <v>0</v>
      </c>
      <c r="AM32" s="1181"/>
      <c r="AN32" s="1181"/>
      <c r="AP32" s="392"/>
      <c r="AQ32" s="392"/>
    </row>
    <row r="33" spans="1:45" ht="18" customHeight="1">
      <c r="A33" s="1198" t="s">
        <v>680</v>
      </c>
      <c r="B33" s="1198"/>
      <c r="C33" s="1198"/>
      <c r="D33" s="1198"/>
      <c r="E33" s="1202"/>
      <c r="F33" s="389"/>
      <c r="G33" s="389"/>
      <c r="H33" s="389"/>
      <c r="I33" s="389"/>
      <c r="J33" s="389"/>
      <c r="K33" s="389"/>
      <c r="L33" s="389"/>
      <c r="M33" s="389"/>
      <c r="N33" s="389"/>
      <c r="O33" s="389"/>
      <c r="P33" s="389"/>
      <c r="Q33" s="389"/>
      <c r="R33" s="389"/>
      <c r="S33" s="389"/>
      <c r="T33" s="389"/>
      <c r="U33" s="389"/>
      <c r="V33" s="389"/>
      <c r="W33" s="389"/>
      <c r="X33" s="389"/>
      <c r="Y33" s="389"/>
      <c r="Z33" s="389"/>
      <c r="AA33" s="389"/>
      <c r="AB33" s="389"/>
      <c r="AC33" s="389"/>
      <c r="AD33" s="389"/>
      <c r="AE33" s="389"/>
      <c r="AF33" s="389"/>
      <c r="AG33" s="389"/>
      <c r="AH33" s="389"/>
      <c r="AI33" s="389"/>
      <c r="AJ33" s="389"/>
      <c r="AK33" s="388"/>
      <c r="AL33" s="384"/>
      <c r="AM33" s="1181"/>
      <c r="AN33" s="1181"/>
      <c r="AP33" s="392"/>
      <c r="AQ33" s="392"/>
    </row>
    <row r="34" spans="1:45"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c r="AP34" s="392"/>
      <c r="AQ34" s="392"/>
    </row>
    <row r="35" spans="1:45"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5" ht="15" customHeight="1">
      <c r="A36" s="375"/>
      <c r="B36" s="375"/>
      <c r="C36" s="375"/>
      <c r="D36" s="375"/>
      <c r="E36" s="375"/>
      <c r="F36" s="390"/>
      <c r="G36" s="390"/>
      <c r="H36" s="390"/>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0"/>
      <c r="AK36" s="375"/>
      <c r="AL36" s="375"/>
      <c r="AM36" s="366"/>
    </row>
    <row r="37" spans="1:45" ht="21" customHeight="1">
      <c r="A37" s="365" t="s">
        <v>755</v>
      </c>
      <c r="B37" s="375"/>
      <c r="C37" s="375"/>
      <c r="D37" s="375"/>
      <c r="E37" s="375"/>
      <c r="F37" s="375"/>
      <c r="G37" s="390"/>
      <c r="H37" s="390"/>
      <c r="I37" s="390"/>
      <c r="J37" s="390"/>
      <c r="K37" s="390"/>
      <c r="L37" s="390"/>
      <c r="M37" s="390"/>
      <c r="N37" s="390"/>
      <c r="O37" s="390"/>
      <c r="AM37" s="375"/>
      <c r="AN37" s="366"/>
    </row>
    <row r="38" spans="1:45" ht="24.9" customHeight="1">
      <c r="A38" s="1187"/>
      <c r="B38" s="1187"/>
      <c r="C38" s="1187"/>
      <c r="D38" s="423">
        <v>4</v>
      </c>
      <c r="E38" s="423">
        <v>5</v>
      </c>
      <c r="F38" s="1245">
        <v>6</v>
      </c>
      <c r="G38" s="1245"/>
      <c r="H38" s="1245"/>
      <c r="I38" s="1245">
        <v>7</v>
      </c>
      <c r="J38" s="1245"/>
      <c r="K38" s="1245"/>
      <c r="L38" s="1245">
        <v>8</v>
      </c>
      <c r="M38" s="1245"/>
      <c r="N38" s="1245"/>
      <c r="O38" s="1245">
        <v>9</v>
      </c>
      <c r="P38" s="1245"/>
      <c r="Q38" s="1245"/>
      <c r="R38" s="1245">
        <v>10</v>
      </c>
      <c r="S38" s="1245"/>
      <c r="T38" s="1245"/>
      <c r="U38" s="1245">
        <v>11</v>
      </c>
      <c r="V38" s="1245"/>
      <c r="W38" s="1245"/>
      <c r="X38" s="1245">
        <v>12</v>
      </c>
      <c r="Y38" s="1245"/>
      <c r="Z38" s="1245"/>
      <c r="AA38" s="1245">
        <v>1</v>
      </c>
      <c r="AB38" s="1245"/>
      <c r="AC38" s="1245"/>
      <c r="AD38" s="1245">
        <v>2</v>
      </c>
      <c r="AE38" s="1245"/>
      <c r="AF38" s="1245"/>
      <c r="AG38" s="1245">
        <v>3</v>
      </c>
      <c r="AH38" s="1245"/>
      <c r="AI38" s="1245"/>
      <c r="AJ38" s="1187" t="s">
        <v>756</v>
      </c>
      <c r="AK38" s="1187"/>
      <c r="AL38" s="410" t="s">
        <v>757</v>
      </c>
      <c r="AM38" s="392"/>
      <c r="AN38" s="392"/>
      <c r="AO38" s="392"/>
    </row>
    <row r="39" spans="1:45" ht="18" customHeight="1">
      <c r="A39" s="1249" t="s">
        <v>758</v>
      </c>
      <c r="B39" s="1249"/>
      <c r="C39" s="1249"/>
      <c r="D39" s="383">
        <v>1400</v>
      </c>
      <c r="E39" s="383">
        <v>1310</v>
      </c>
      <c r="F39" s="1246">
        <v>1400</v>
      </c>
      <c r="G39" s="1246"/>
      <c r="H39" s="1246"/>
      <c r="I39" s="1246">
        <v>1470</v>
      </c>
      <c r="J39" s="1246"/>
      <c r="K39" s="1246"/>
      <c r="L39" s="1246">
        <v>1470</v>
      </c>
      <c r="M39" s="1246"/>
      <c r="N39" s="1246"/>
      <c r="O39" s="1246">
        <v>1330</v>
      </c>
      <c r="P39" s="1246"/>
      <c r="Q39" s="1246"/>
      <c r="R39" s="1246">
        <v>1400</v>
      </c>
      <c r="S39" s="1246"/>
      <c r="T39" s="1246"/>
      <c r="U39" s="1246">
        <v>1400</v>
      </c>
      <c r="V39" s="1246"/>
      <c r="W39" s="1246"/>
      <c r="X39" s="1246">
        <v>1330</v>
      </c>
      <c r="Y39" s="1246"/>
      <c r="Z39" s="1246"/>
      <c r="AA39" s="1246">
        <v>1330</v>
      </c>
      <c r="AB39" s="1246"/>
      <c r="AC39" s="1246"/>
      <c r="AD39" s="1246">
        <v>1330</v>
      </c>
      <c r="AE39" s="1246"/>
      <c r="AF39" s="1246"/>
      <c r="AG39" s="1246">
        <v>1400</v>
      </c>
      <c r="AH39" s="1246"/>
      <c r="AI39" s="1246"/>
      <c r="AJ39" s="1234">
        <f>SUM(D39:AI39)</f>
        <v>16570</v>
      </c>
      <c r="AK39" s="1234"/>
      <c r="AL39" s="1247">
        <f>ROUNDUP(AJ39/AJ40,1)</f>
        <v>70</v>
      </c>
      <c r="AM39" s="392"/>
      <c r="AN39" s="392"/>
      <c r="AO39" s="392"/>
    </row>
    <row r="40" spans="1:45" ht="18" customHeight="1">
      <c r="A40" s="1249" t="s">
        <v>759</v>
      </c>
      <c r="B40" s="1249"/>
      <c r="C40" s="1249"/>
      <c r="D40" s="383">
        <v>20</v>
      </c>
      <c r="E40" s="383">
        <v>19</v>
      </c>
      <c r="F40" s="1246">
        <v>20</v>
      </c>
      <c r="G40" s="1246"/>
      <c r="H40" s="1246"/>
      <c r="I40" s="1246">
        <v>21</v>
      </c>
      <c r="J40" s="1246"/>
      <c r="K40" s="1246"/>
      <c r="L40" s="1246">
        <v>21</v>
      </c>
      <c r="M40" s="1246"/>
      <c r="N40" s="1246"/>
      <c r="O40" s="1246">
        <v>19</v>
      </c>
      <c r="P40" s="1246"/>
      <c r="Q40" s="1246"/>
      <c r="R40" s="1246">
        <v>20</v>
      </c>
      <c r="S40" s="1246"/>
      <c r="T40" s="1246"/>
      <c r="U40" s="1246">
        <v>20</v>
      </c>
      <c r="V40" s="1246"/>
      <c r="W40" s="1246"/>
      <c r="X40" s="1246">
        <v>19</v>
      </c>
      <c r="Y40" s="1246"/>
      <c r="Z40" s="1246"/>
      <c r="AA40" s="1246">
        <v>19</v>
      </c>
      <c r="AB40" s="1246"/>
      <c r="AC40" s="1246"/>
      <c r="AD40" s="1246">
        <v>19</v>
      </c>
      <c r="AE40" s="1246"/>
      <c r="AF40" s="1246"/>
      <c r="AG40" s="1246">
        <v>20</v>
      </c>
      <c r="AH40" s="1246"/>
      <c r="AI40" s="1246"/>
      <c r="AJ40" s="1234">
        <f>+SUM(D40:AI40)</f>
        <v>237</v>
      </c>
      <c r="AK40" s="1234"/>
      <c r="AL40" s="1248"/>
      <c r="AM40" s="392"/>
      <c r="AN40" s="392"/>
      <c r="AO40" s="392"/>
    </row>
    <row r="41" spans="1:45" ht="5.0999999999999996" customHeight="1">
      <c r="A41" s="391"/>
      <c r="B41" s="391"/>
      <c r="C41" s="391"/>
      <c r="D41" s="392"/>
      <c r="E41" s="392"/>
      <c r="F41" s="392"/>
      <c r="G41" s="392"/>
      <c r="H41" s="392"/>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3"/>
      <c r="AK41" s="390"/>
      <c r="AL41" s="375"/>
      <c r="AM41" s="375"/>
      <c r="AN41" s="366"/>
    </row>
    <row r="42" spans="1:45" ht="18" customHeight="1">
      <c r="A42" s="365" t="s">
        <v>681</v>
      </c>
      <c r="B42" s="390"/>
      <c r="D42" s="390"/>
      <c r="E42" s="390"/>
      <c r="F42" s="390"/>
      <c r="G42" s="390"/>
      <c r="H42" s="390"/>
      <c r="I42" s="392"/>
      <c r="J42" s="392"/>
      <c r="K42" s="392"/>
      <c r="L42" s="392"/>
      <c r="M42" s="392"/>
      <c r="N42" s="392"/>
      <c r="O42" s="390"/>
      <c r="P42" s="390"/>
      <c r="Q42" s="390"/>
      <c r="R42" s="390"/>
      <c r="S42" s="390"/>
      <c r="T42" s="390"/>
      <c r="U42" s="390"/>
      <c r="V42" s="390"/>
      <c r="W42" s="375"/>
      <c r="X42" s="390"/>
      <c r="Y42" s="390"/>
      <c r="Z42" s="390"/>
      <c r="AA42" s="390"/>
      <c r="AB42" s="390"/>
      <c r="AC42" s="390"/>
      <c r="AD42" s="390"/>
      <c r="AE42" s="390"/>
      <c r="AF42" s="390"/>
      <c r="AG42" s="390"/>
      <c r="AH42" s="390"/>
      <c r="AI42" s="390"/>
      <c r="AJ42" s="393"/>
      <c r="AK42" s="390"/>
      <c r="AL42" s="375"/>
      <c r="AM42" s="375"/>
      <c r="AN42" s="366"/>
    </row>
    <row r="43" spans="1:45" ht="24.9" customHeight="1">
      <c r="A43" s="1187" t="s">
        <v>685</v>
      </c>
      <c r="B43" s="1187"/>
      <c r="C43" s="1187" t="s">
        <v>752</v>
      </c>
      <c r="D43" s="1187"/>
      <c r="E43" s="1194" t="s">
        <v>802</v>
      </c>
      <c r="F43" s="1194"/>
      <c r="G43" s="1194"/>
      <c r="H43" s="1194"/>
      <c r="I43" s="1228"/>
      <c r="J43" s="1228"/>
      <c r="K43" s="1228"/>
      <c r="L43" s="1228"/>
      <c r="M43" s="1228"/>
      <c r="N43" s="1228"/>
      <c r="O43" s="392"/>
      <c r="P43" s="392"/>
      <c r="Q43" s="392"/>
      <c r="R43" s="392"/>
      <c r="S43" s="392"/>
      <c r="T43" s="392"/>
      <c r="U43" s="392"/>
      <c r="W43" s="375"/>
      <c r="X43" s="390"/>
      <c r="Y43" s="390"/>
      <c r="Z43" s="390"/>
      <c r="AA43" s="390"/>
      <c r="AB43" s="390"/>
      <c r="AC43" s="390"/>
      <c r="AD43" s="390"/>
      <c r="AE43" s="390"/>
      <c r="AF43" s="390"/>
      <c r="AG43" s="390"/>
      <c r="AH43" s="390"/>
      <c r="AI43" s="390"/>
      <c r="AJ43" s="393"/>
      <c r="AK43" s="390"/>
      <c r="AL43" s="375"/>
      <c r="AM43" s="375"/>
      <c r="AN43" s="366"/>
    </row>
    <row r="44" spans="1:45" ht="18" customHeight="1">
      <c r="A44" s="1194" t="s">
        <v>687</v>
      </c>
      <c r="B44" s="1194"/>
      <c r="C44" s="1250">
        <f>ROUNDDOWN(IF(AL39&lt;=60,1,1+ROUNDUP((AL39-60)/40,0)),1)</f>
        <v>2</v>
      </c>
      <c r="D44" s="1250"/>
      <c r="E44" s="1250">
        <f>ROUNDDOWN(AL39/10,1)</f>
        <v>7</v>
      </c>
      <c r="F44" s="1250"/>
      <c r="G44" s="1250"/>
      <c r="H44" s="1250"/>
      <c r="I44" s="1271"/>
      <c r="J44" s="1271"/>
      <c r="K44" s="1271"/>
      <c r="L44" s="1271"/>
      <c r="M44" s="1271"/>
      <c r="N44" s="1271"/>
      <c r="O44" s="392"/>
      <c r="P44" s="392"/>
      <c r="Q44" s="392"/>
      <c r="R44" s="392"/>
      <c r="S44" s="392"/>
      <c r="T44" s="392"/>
      <c r="U44" s="392"/>
      <c r="W44" s="375"/>
      <c r="X44" s="390"/>
      <c r="Y44" s="390"/>
      <c r="Z44" s="390"/>
      <c r="AA44" s="390"/>
      <c r="AB44" s="390"/>
      <c r="AC44" s="390"/>
      <c r="AD44" s="390"/>
      <c r="AE44" s="390"/>
      <c r="AF44" s="390"/>
      <c r="AG44" s="390"/>
      <c r="AH44" s="390"/>
      <c r="AI44" s="390"/>
      <c r="AJ44" s="393"/>
      <c r="AK44" s="390"/>
      <c r="AL44" s="375"/>
      <c r="AM44" s="375"/>
      <c r="AN44" s="366"/>
    </row>
    <row r="45" spans="1:45" ht="5.0999999999999996" customHeight="1">
      <c r="A45" s="391"/>
      <c r="B45" s="391"/>
      <c r="C45" s="391"/>
      <c r="D45" s="391"/>
      <c r="E45" s="391"/>
      <c r="F45" s="391"/>
      <c r="G45" s="391"/>
      <c r="H45" s="391"/>
      <c r="I45" s="391"/>
      <c r="J45" s="390"/>
      <c r="K45" s="390"/>
      <c r="L45" s="390"/>
      <c r="M45" s="393"/>
      <c r="N45" s="390"/>
      <c r="O45" s="390"/>
      <c r="P45" s="390"/>
      <c r="Q45" s="392"/>
      <c r="W45" s="375"/>
      <c r="X45" s="390"/>
      <c r="Y45" s="390"/>
      <c r="Z45" s="390"/>
      <c r="AA45" s="390"/>
      <c r="AB45" s="390"/>
      <c r="AC45" s="390"/>
      <c r="AD45" s="390"/>
      <c r="AE45" s="390"/>
      <c r="AF45" s="390"/>
      <c r="AG45" s="390"/>
      <c r="AH45" s="390"/>
      <c r="AI45" s="390"/>
      <c r="AJ45" s="393"/>
      <c r="AK45" s="390"/>
      <c r="AL45" s="375"/>
      <c r="AM45" s="375"/>
      <c r="AN45" s="366"/>
    </row>
    <row r="46" spans="1:45" ht="21" customHeight="1">
      <c r="A46" s="365" t="s">
        <v>704</v>
      </c>
      <c r="B46" s="369"/>
      <c r="C46" s="370"/>
      <c r="D46" s="370"/>
      <c r="E46" s="370"/>
      <c r="F46" s="370"/>
      <c r="G46" s="366"/>
      <c r="H46" s="366"/>
      <c r="I46" s="366"/>
      <c r="J46" s="366"/>
      <c r="K46" s="366"/>
      <c r="L46" s="366"/>
      <c r="M46" s="366"/>
      <c r="N46" s="366"/>
      <c r="O46" s="366"/>
      <c r="P46" s="366"/>
      <c r="Q46" s="366"/>
      <c r="R46" s="366"/>
      <c r="S46" s="366"/>
      <c r="T46" s="366"/>
      <c r="U46" s="366"/>
      <c r="V46" s="366"/>
      <c r="W46" s="366"/>
      <c r="X46" s="366"/>
      <c r="Y46" s="366"/>
      <c r="Z46" s="366"/>
      <c r="AA46" s="366"/>
      <c r="AB46" s="366"/>
      <c r="AC46" s="366"/>
      <c r="AD46" s="366"/>
      <c r="AE46" s="366"/>
      <c r="AF46" s="366"/>
      <c r="AG46" s="366"/>
      <c r="AH46" s="366"/>
      <c r="AI46" s="366"/>
      <c r="AJ46" s="366"/>
      <c r="AK46" s="366"/>
      <c r="AL46" s="370"/>
      <c r="AM46" s="370"/>
      <c r="AN46" s="366"/>
    </row>
    <row r="47" spans="1:45" ht="24.9" customHeight="1">
      <c r="A47" s="366"/>
      <c r="B47" s="375"/>
      <c r="C47" s="1224" t="str">
        <f>IF(VLOOKUP($AK$1,[6]選択肢!$A$1:$J$32,C52,FALSE)=0,"-",VLOOKUP($AK$1,[6]選択肢!$A$1:$J$32,C52,FALSE))</f>
        <v>管理者</v>
      </c>
      <c r="D47" s="1225"/>
      <c r="E47" s="1226" t="str">
        <f>IF(VLOOKUP($AK$1,[6]選択肢!$A$1:$J$32,E52,FALSE)=0,"-",VLOOKUP($AK$1,[6]選択肢!$A$1:$J$32,E52,FALSE))</f>
        <v>サービス管理責任者</v>
      </c>
      <c r="F47" s="1226"/>
      <c r="G47" s="1226"/>
      <c r="H47" s="1226"/>
      <c r="I47" s="1224" t="str">
        <f>IF(VLOOKUP($AK$1,[6]選択肢!$A$1:$J$32,I52,FALSE)=0,"-",VLOOKUP($AK$1,[6]選択肢!$A$1:$J$32,I52,FALSE))</f>
        <v>職業指導員</v>
      </c>
      <c r="J47" s="1225"/>
      <c r="K47" s="1225"/>
      <c r="L47" s="1225"/>
      <c r="M47" s="1225"/>
      <c r="N47" s="1227"/>
      <c r="O47" s="1224" t="str">
        <f>IF(VLOOKUP($AK$1,[6]選択肢!$A$1:$J$32,O52,FALSE)=0,"-",VLOOKUP($AK$1,[6]選択肢!$A$1:$J$32,O52,FALSE))</f>
        <v>生活支援員</v>
      </c>
      <c r="P47" s="1225"/>
      <c r="Q47" s="1225"/>
      <c r="R47" s="1225"/>
      <c r="S47" s="1225"/>
      <c r="T47" s="1227"/>
      <c r="U47" s="1224" t="str">
        <f>IF(VLOOKUP($AK$1,[6]選択肢!$A$1:$J$32,U52,FALSE)=0,"-",VLOOKUP($AK$1,[6]選択肢!$A$1:$J$32,U52,FALSE))</f>
        <v>-</v>
      </c>
      <c r="V47" s="1225"/>
      <c r="W47" s="1225"/>
      <c r="X47" s="1225"/>
      <c r="Y47" s="1225"/>
      <c r="Z47" s="1227"/>
      <c r="AA47" s="1224" t="str">
        <f>IF(VLOOKUP($AK$1,[6]選択肢!$A$1:$J$32,AA52,FALSE)=0,"-",VLOOKUP($AK$1,[6]選択肢!$A$1:$J$32,AA52,FALSE))</f>
        <v>-</v>
      </c>
      <c r="AB47" s="1225"/>
      <c r="AC47" s="1225"/>
      <c r="AD47" s="1225"/>
      <c r="AE47" s="1225"/>
      <c r="AF47" s="1227"/>
      <c r="AG47" s="1226" t="str">
        <f>IF(VLOOKUP($AK$1,[6]選択肢!$A$1:$J$32,AG52,FALSE)=0,"-",VLOOKUP($AK$1,[6]選択肢!$A$1:$J$32,AG52,FALSE))</f>
        <v>-</v>
      </c>
      <c r="AH47" s="1226"/>
      <c r="AI47" s="1226"/>
      <c r="AJ47" s="1226"/>
      <c r="AK47" s="1226"/>
      <c r="AL47" s="1226" t="str">
        <f>IF(VLOOKUP($AK$1,[6]選択肢!$A$1:$J$32,AL52,FALSE)=0,"-",VLOOKUP($AK$1,[6]選択肢!$A$1:$J$32,AL52,FALSE))</f>
        <v>-</v>
      </c>
      <c r="AM47" s="1226"/>
      <c r="AN47" s="366"/>
    </row>
    <row r="48" spans="1:45" ht="18" customHeight="1">
      <c r="A48" s="366"/>
      <c r="B48" s="375"/>
      <c r="C48" s="407" t="s">
        <v>705</v>
      </c>
      <c r="D48" s="407" t="s">
        <v>706</v>
      </c>
      <c r="E48" s="408" t="s">
        <v>705</v>
      </c>
      <c r="F48" s="1233" t="s">
        <v>706</v>
      </c>
      <c r="G48" s="1233"/>
      <c r="H48" s="1233"/>
      <c r="I48" s="1229" t="s">
        <v>705</v>
      </c>
      <c r="J48" s="1230"/>
      <c r="K48" s="1231"/>
      <c r="L48" s="1229" t="s">
        <v>706</v>
      </c>
      <c r="M48" s="1230"/>
      <c r="N48" s="1231"/>
      <c r="O48" s="1229" t="s">
        <v>705</v>
      </c>
      <c r="P48" s="1230"/>
      <c r="Q48" s="1231"/>
      <c r="R48" s="1229" t="s">
        <v>706</v>
      </c>
      <c r="S48" s="1230"/>
      <c r="T48" s="1231"/>
      <c r="U48" s="1229" t="s">
        <v>705</v>
      </c>
      <c r="V48" s="1230"/>
      <c r="W48" s="1231"/>
      <c r="X48" s="1229" t="s">
        <v>706</v>
      </c>
      <c r="Y48" s="1230"/>
      <c r="Z48" s="1231"/>
      <c r="AA48" s="1229" t="s">
        <v>705</v>
      </c>
      <c r="AB48" s="1230"/>
      <c r="AC48" s="1231"/>
      <c r="AD48" s="1229" t="s">
        <v>706</v>
      </c>
      <c r="AE48" s="1230"/>
      <c r="AF48" s="1231"/>
      <c r="AG48" s="1229" t="s">
        <v>705</v>
      </c>
      <c r="AH48" s="1230"/>
      <c r="AI48" s="1231"/>
      <c r="AJ48" s="1229" t="s">
        <v>706</v>
      </c>
      <c r="AK48" s="1231"/>
      <c r="AL48" s="408" t="s">
        <v>761</v>
      </c>
      <c r="AM48" s="408" t="s">
        <v>762</v>
      </c>
      <c r="AN48" s="366"/>
      <c r="AP48" s="390"/>
      <c r="AQ48" s="390"/>
      <c r="AR48" s="390"/>
      <c r="AS48" s="390"/>
    </row>
    <row r="49" spans="1:45" ht="18" customHeight="1">
      <c r="A49" s="366"/>
      <c r="B49" s="400" t="s">
        <v>707</v>
      </c>
      <c r="C49" s="408">
        <f>COUNTIFS($B$12:$B$31,C$47,$C$12:$C$31,"A",$E$12:$E$31,"*")</f>
        <v>1</v>
      </c>
      <c r="D49" s="408">
        <f>COUNTIFS($B$12:$B$31,C$47,$C$12:$C$31,"B",$E$12:$E$31,"*")</f>
        <v>0</v>
      </c>
      <c r="E49" s="408">
        <f>COUNTIFS($B$12:$B$31,E$47,$C$12:$C$31,"A",$E$12:$E$31,"*")</f>
        <v>0</v>
      </c>
      <c r="F49" s="1229">
        <f>COUNTIFS($B$12:$B$31,E$47,$C$12:$C$31,"B",$E$12:$E$31,"*")</f>
        <v>1</v>
      </c>
      <c r="G49" s="1230"/>
      <c r="H49" s="1231"/>
      <c r="I49" s="1229">
        <f>COUNTIFS($B$12:$B$31,I$47,$C$12:$C$31,"A",$E$12:$E$31,"*")</f>
        <v>0</v>
      </c>
      <c r="J49" s="1230"/>
      <c r="K49" s="1231"/>
      <c r="L49" s="1229">
        <f>COUNTIFS($B$12:$B$31,I$47,$C$12:$C$31,"B",$E$12:$E$31,"*")</f>
        <v>0</v>
      </c>
      <c r="M49" s="1230"/>
      <c r="N49" s="1231"/>
      <c r="O49" s="1229">
        <f>COUNTIFS($B$12:$B$31,O$47,$C$12:$C$31,"A",$E$12:$E$31,"*")</f>
        <v>0</v>
      </c>
      <c r="P49" s="1230"/>
      <c r="Q49" s="1231"/>
      <c r="R49" s="1229">
        <f>COUNTIFS($B$12:$B$31,O$47,$C$12:$C$31,"B",$E$12:$E$31,"*")</f>
        <v>0</v>
      </c>
      <c r="S49" s="1230"/>
      <c r="T49" s="1231"/>
      <c r="U49" s="1229">
        <f>COUNTIFS($B$12:$B$31,U$47,$C$12:$C$31,"A",$E$12:$E$31,"*")</f>
        <v>0</v>
      </c>
      <c r="V49" s="1230"/>
      <c r="W49" s="1231"/>
      <c r="X49" s="1229">
        <f>COUNTIFS($B$12:$B$31,U$47,$C$12:$C$31,"B",$E$12:$E$31,"*")</f>
        <v>0</v>
      </c>
      <c r="Y49" s="1230"/>
      <c r="Z49" s="1231"/>
      <c r="AA49" s="1229">
        <f>COUNTIFS($B$12:$B$31,AA$47,$C$12:$C$31,"A",$E$12:$E$31,"*")</f>
        <v>0</v>
      </c>
      <c r="AB49" s="1230"/>
      <c r="AC49" s="1231"/>
      <c r="AD49" s="1229">
        <f>COUNTIFS($B$12:$B$31,AA$47,$C$12:$C$31,"B",$E$12:$E$31,"*")</f>
        <v>0</v>
      </c>
      <c r="AE49" s="1230"/>
      <c r="AF49" s="1231"/>
      <c r="AG49" s="1229">
        <f>COUNTIFS($B$12:$B$31,AG$47,$C$12:$C$31,"A",$E$12:$E$31,"*")</f>
        <v>0</v>
      </c>
      <c r="AH49" s="1230"/>
      <c r="AI49" s="1231"/>
      <c r="AJ49" s="1229">
        <f>COUNTIFS($B$12:$B$31,AG$47,$C$12:$C$31,"B",$E$12:$E$31,"*")</f>
        <v>0</v>
      </c>
      <c r="AK49" s="1231"/>
      <c r="AL49" s="408">
        <f>COUNTIFS($B$12:$B$31,AL$47,$C$12:$C$31,"A",$E$12:$E$31,"*")</f>
        <v>0</v>
      </c>
      <c r="AM49" s="408">
        <f>COUNTIFS($B$12:$B$31,AL$47,$C$12:$C$31,"B",$E$12:$E$31,"*")</f>
        <v>0</v>
      </c>
      <c r="AN49" s="366"/>
      <c r="AP49" s="390"/>
      <c r="AQ49" s="390"/>
      <c r="AR49" s="390"/>
      <c r="AS49" s="390"/>
    </row>
    <row r="50" spans="1:45" ht="18" customHeight="1">
      <c r="A50" s="366"/>
      <c r="B50" s="410" t="s">
        <v>708</v>
      </c>
      <c r="C50" s="408">
        <f>COUNTIFS($B$12:$B$31,C$47,$C$12:$C$31,"C",$E$12:$E$31,"*")</f>
        <v>0</v>
      </c>
      <c r="D50" s="408">
        <f>COUNTIFS($B$12:$B$31,C$47,$C$12:$C$31,"D",$E$12:$E$31,"*")</f>
        <v>0</v>
      </c>
      <c r="E50" s="408">
        <f>COUNTIFS($B$12:$B$31,E$47,$C$12:$C$31,"C",$E$12:$E$31,"*")</f>
        <v>0</v>
      </c>
      <c r="F50" s="1229">
        <f>COUNTIFS($B$12:$B$31,E$47,$C$12:$C$31,"D",$E$12:$E$31,"*")</f>
        <v>0</v>
      </c>
      <c r="G50" s="1230"/>
      <c r="H50" s="1231"/>
      <c r="I50" s="1229">
        <f>COUNTIFS($B$12:$B$31,I$47,$C$12:$C$31,"C",$E$12:$E$31,"*")</f>
        <v>1</v>
      </c>
      <c r="J50" s="1230"/>
      <c r="K50" s="1231"/>
      <c r="L50" s="1229">
        <f>COUNTIFS($B$12:$B$31,I$47,$C$12:$C$31,"D",$E$12:$E$31,"*")</f>
        <v>0</v>
      </c>
      <c r="M50" s="1230"/>
      <c r="N50" s="1231"/>
      <c r="O50" s="1229">
        <f>COUNTIFS($B$12:$B$31,O$47,$C$12:$C$31,"C",$E$12:$E$31,"*")</f>
        <v>0</v>
      </c>
      <c r="P50" s="1230"/>
      <c r="Q50" s="1231"/>
      <c r="R50" s="1229">
        <f>COUNTIFS($B$12:$B$31,O$47,$C$12:$C$31,"D",$E$12:$E$31,"*")</f>
        <v>1</v>
      </c>
      <c r="S50" s="1230"/>
      <c r="T50" s="1231"/>
      <c r="U50" s="1229">
        <f>COUNTIFS($B$12:$B$31,U$47,$C$12:$C$31,"C",$E$12:$E$31,"*")</f>
        <v>0</v>
      </c>
      <c r="V50" s="1230"/>
      <c r="W50" s="1231"/>
      <c r="X50" s="1229">
        <f>COUNTIFS($B$12:$B$31,U$47,$C$12:$C$31,"D",$E$12:$E$31,"*")</f>
        <v>0</v>
      </c>
      <c r="Y50" s="1230"/>
      <c r="Z50" s="1231"/>
      <c r="AA50" s="1229">
        <f>COUNTIFS($B$12:$B$31,AA$47,$C$12:$C$31,"C",$E$12:$E$31,"*")</f>
        <v>0</v>
      </c>
      <c r="AB50" s="1230"/>
      <c r="AC50" s="1231"/>
      <c r="AD50" s="1229">
        <f>COUNTIFS($B$12:$B$31,AA$47,$C$12:$C$31,"D",$E$12:$E$31,"*")</f>
        <v>0</v>
      </c>
      <c r="AE50" s="1230"/>
      <c r="AF50" s="1231"/>
      <c r="AG50" s="1229">
        <f>COUNTIFS($B$12:$B$31,AG$47,$C$12:$C$31,"C",$E$12:$E$31,"*")</f>
        <v>0</v>
      </c>
      <c r="AH50" s="1230"/>
      <c r="AI50" s="1231"/>
      <c r="AJ50" s="1229">
        <f>COUNTIFS($B$12:$B$31,AG$47,$C$12:$C$31,"D",$E$12:$E$31,"*")</f>
        <v>0</v>
      </c>
      <c r="AK50" s="1231"/>
      <c r="AL50" s="408">
        <f>COUNTIFS($B$12:$B$31,AL$47,$C$12:$C$31,"C",$E$12:$E$31,"*")</f>
        <v>0</v>
      </c>
      <c r="AM50" s="408">
        <f>COUNTIFS($B$12:$B$31,AL$47,$C$12:$C$31,"D",$E$12:$E$31,"*")</f>
        <v>0</v>
      </c>
      <c r="AN50" s="366"/>
      <c r="AP50" s="390"/>
      <c r="AQ50" s="390"/>
      <c r="AR50" s="390"/>
      <c r="AS50" s="390"/>
    </row>
    <row r="51" spans="1:45" ht="24.9" customHeight="1">
      <c r="A51" s="366"/>
      <c r="B51" s="410" t="s">
        <v>709</v>
      </c>
      <c r="C51" s="1224">
        <f>IF($AK$3="４週",SUMIFS($AK$12:$AK$31,$B$12:$B$31,C47)/4/$AH$6,IF($AK$3="歴月",SUMIFS($AK$12:$AK$31,$B$12:$B$31,C47)/$AL$6,"記載する期間を選択してください"))</f>
        <v>0</v>
      </c>
      <c r="D51" s="1227"/>
      <c r="E51" s="1224">
        <f>IF($AK$3="４週",SUMIFS($AK$12:$AK$31,$B$12:$B$31,E47)/4/$AH$6,IF($AK$3="歴月",SUMIFS($AK$12:$AK$31,$B$12:$B$31,E47)/$AL$6,"記載する期間を選択してください"))</f>
        <v>0</v>
      </c>
      <c r="F51" s="1225"/>
      <c r="G51" s="1225"/>
      <c r="H51" s="1227"/>
      <c r="I51" s="1224">
        <f>IF($AK$3="４週",SUMIFS($AK$12:$AK$31,$B$12:$B$31,I47)/4/$AH$6,IF($AK$3="歴月",SUMIFS($AK$12:$AK$31,$B$12:$B$31,I47)/$AL$6,"記載する期間を選択してください"))</f>
        <v>0</v>
      </c>
      <c r="J51" s="1225"/>
      <c r="K51" s="1225"/>
      <c r="L51" s="1225"/>
      <c r="M51" s="1225"/>
      <c r="N51" s="1227"/>
      <c r="O51" s="1224">
        <f>IF($AK$3="４週",SUMIFS($AK$12:$AK$31,$B$12:$B$31,O47)/4/$AH$6,IF($AK$3="歴月",SUMIFS($AK$12:$AK$31,$B$12:$B$31,O47)/$AL$6,"記載する期間を選択してください"))</f>
        <v>0</v>
      </c>
      <c r="P51" s="1225"/>
      <c r="Q51" s="1225"/>
      <c r="R51" s="1225"/>
      <c r="S51" s="1225"/>
      <c r="T51" s="1227"/>
      <c r="U51" s="1224">
        <f>IF($AK$3="４週",SUMIFS($AK$12:$AK$31,$B$12:$B$31,U47)/4/$AH$6,IF($AK$3="歴月",SUMIFS($AK$12:$AK$31,$B$12:$B$31,U47)/$AL$6,"記載する期間を選択してください"))</f>
        <v>0</v>
      </c>
      <c r="V51" s="1225"/>
      <c r="W51" s="1225"/>
      <c r="X51" s="1225"/>
      <c r="Y51" s="1225"/>
      <c r="Z51" s="1227"/>
      <c r="AA51" s="1224">
        <f>IF($AK$3="４週",SUMIFS($AK$12:$AK$31,$B$12:$B$31,AA47)/4/$AH$6,IF($AK$3="歴月",SUMIFS($AK$12:$AK$31,$B$12:$B$31,AA47)/$AL$6,"記載する期間を選択してください"))</f>
        <v>0</v>
      </c>
      <c r="AB51" s="1225"/>
      <c r="AC51" s="1225"/>
      <c r="AD51" s="1225"/>
      <c r="AE51" s="1225"/>
      <c r="AF51" s="1227"/>
      <c r="AG51" s="1224">
        <f>IF($AK$3="４週",SUMIFS($AK$12:$AK$31,$B$12:$B$31,AG47)/4/$AH$6,IF($AK$3="歴月",SUMIFS($AK$12:$AK$31,$B$12:$B$31,AG47)/$AL$6,"記載する期間を選択してください"))</f>
        <v>0</v>
      </c>
      <c r="AH51" s="1225"/>
      <c r="AI51" s="1225"/>
      <c r="AJ51" s="1225"/>
      <c r="AK51" s="1227"/>
      <c r="AL51" s="1224">
        <f>IF($AK$3="４週",SUMIFS($AK$12:$AK$31,$B$12:$B$31,AL47)/4/$AH$6,IF($AK$3="歴月",SUMIFS($AK$12:$AK$31,$B$12:$B$31,AL47)/$AL$6,"記載する期間を選択してください"))</f>
        <v>0</v>
      </c>
      <c r="AM51" s="1227"/>
      <c r="AN51" s="366"/>
      <c r="AP51" s="390"/>
      <c r="AQ51" s="390"/>
      <c r="AR51" s="390"/>
      <c r="AS51" s="390"/>
    </row>
    <row r="52" spans="1:45" ht="5.0999999999999996" customHeight="1">
      <c r="A52" s="366"/>
      <c r="B52" s="369"/>
      <c r="C52" s="412">
        <v>2</v>
      </c>
      <c r="D52" s="412"/>
      <c r="E52" s="412">
        <v>3</v>
      </c>
      <c r="F52" s="412"/>
      <c r="G52" s="412"/>
      <c r="H52" s="412"/>
      <c r="I52" s="412">
        <v>4</v>
      </c>
      <c r="J52" s="412"/>
      <c r="K52" s="412"/>
      <c r="L52" s="412"/>
      <c r="M52" s="412"/>
      <c r="N52" s="412"/>
      <c r="O52" s="412">
        <v>5</v>
      </c>
      <c r="P52" s="412"/>
      <c r="Q52" s="412"/>
      <c r="R52" s="412"/>
      <c r="S52" s="412"/>
      <c r="T52" s="412"/>
      <c r="U52" s="412">
        <v>6</v>
      </c>
      <c r="V52" s="412"/>
      <c r="W52" s="412"/>
      <c r="X52" s="412"/>
      <c r="Y52" s="412"/>
      <c r="Z52" s="412"/>
      <c r="AA52" s="412">
        <v>7</v>
      </c>
      <c r="AB52" s="412"/>
      <c r="AC52" s="412"/>
      <c r="AD52" s="412"/>
      <c r="AE52" s="412"/>
      <c r="AF52" s="412"/>
      <c r="AG52" s="412">
        <v>8</v>
      </c>
      <c r="AH52" s="412"/>
      <c r="AI52" s="412"/>
      <c r="AJ52" s="412"/>
      <c r="AK52" s="412"/>
      <c r="AL52" s="412">
        <v>9</v>
      </c>
      <c r="AM52" s="413"/>
      <c r="AN52" s="366"/>
      <c r="AP52" s="390"/>
      <c r="AQ52" s="390"/>
      <c r="AR52" s="390"/>
      <c r="AS52" s="390"/>
    </row>
    <row r="53" spans="1:45" ht="15" customHeight="1">
      <c r="A53" s="390" t="s">
        <v>710</v>
      </c>
      <c r="B53" s="414"/>
      <c r="C53" s="415"/>
      <c r="D53" s="415"/>
      <c r="E53" s="415"/>
      <c r="F53" s="416"/>
      <c r="G53" s="415"/>
      <c r="H53" s="412"/>
      <c r="I53" s="412"/>
      <c r="J53" s="412"/>
      <c r="K53" s="412"/>
      <c r="L53" s="412"/>
      <c r="M53" s="412"/>
      <c r="N53" s="412"/>
      <c r="O53" s="412"/>
      <c r="P53" s="412"/>
      <c r="Q53" s="412"/>
      <c r="R53" s="412">
        <v>6</v>
      </c>
      <c r="S53" s="412"/>
      <c r="T53" s="412"/>
      <c r="U53" s="412"/>
      <c r="V53" s="412"/>
      <c r="W53" s="412"/>
      <c r="X53" s="412">
        <v>7</v>
      </c>
      <c r="Y53" s="412"/>
      <c r="Z53" s="412"/>
      <c r="AA53" s="412"/>
      <c r="AB53" s="412"/>
      <c r="AC53" s="412"/>
      <c r="AD53" s="412">
        <v>8</v>
      </c>
      <c r="AE53" s="412"/>
      <c r="AF53" s="412"/>
      <c r="AG53" s="417"/>
      <c r="AH53" s="417"/>
      <c r="AI53" s="417"/>
      <c r="AJ53" s="417">
        <v>9</v>
      </c>
      <c r="AK53" s="418"/>
      <c r="AL53" s="418"/>
      <c r="AM53" s="366"/>
    </row>
    <row r="54" spans="1:45" s="390" customFormat="1" ht="15" customHeight="1">
      <c r="A54" s="390" t="s">
        <v>711</v>
      </c>
      <c r="B54" s="391"/>
      <c r="C54" s="391"/>
      <c r="D54" s="391"/>
      <c r="E54" s="391"/>
      <c r="F54" s="391"/>
      <c r="G54" s="391"/>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c r="AF54" s="365"/>
      <c r="AG54" s="365"/>
      <c r="AH54" s="365"/>
      <c r="AI54" s="365"/>
      <c r="AJ54" s="365"/>
      <c r="AK54" s="365"/>
      <c r="AL54" s="365"/>
      <c r="AM54" s="365"/>
      <c r="AP54" s="369"/>
      <c r="AQ54" s="369"/>
      <c r="AR54" s="369"/>
      <c r="AS54" s="369"/>
    </row>
    <row r="55" spans="1:45" s="390" customFormat="1" ht="15" customHeight="1">
      <c r="A55" s="390" t="s">
        <v>712</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c r="AP55" s="369"/>
      <c r="AQ55" s="369"/>
      <c r="AR55" s="369"/>
      <c r="AS55" s="369"/>
    </row>
    <row r="56" spans="1:45" s="390" customFormat="1" ht="15" customHeight="1">
      <c r="A56" s="390" t="s">
        <v>804</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c r="AP56" s="369"/>
      <c r="AQ56" s="369"/>
      <c r="AR56" s="369"/>
      <c r="AS56" s="369"/>
    </row>
    <row r="57" spans="1:45" s="390" customFormat="1" ht="15" customHeight="1">
      <c r="A57" s="390" t="s">
        <v>805</v>
      </c>
      <c r="B57" s="391"/>
      <c r="C57" s="391"/>
      <c r="D57" s="391"/>
      <c r="E57" s="391"/>
      <c r="F57" s="391"/>
      <c r="G57" s="391"/>
      <c r="H57" s="365"/>
      <c r="I57" s="365"/>
      <c r="J57" s="365"/>
      <c r="K57" s="365"/>
      <c r="L57" s="365"/>
      <c r="M57" s="365"/>
      <c r="N57" s="365"/>
      <c r="O57" s="365"/>
      <c r="P57" s="365"/>
      <c r="Q57" s="365"/>
      <c r="R57" s="365"/>
      <c r="S57" s="365"/>
      <c r="T57" s="365"/>
      <c r="U57" s="365"/>
      <c r="V57" s="365"/>
      <c r="W57" s="365"/>
      <c r="X57" s="365"/>
      <c r="Y57" s="365"/>
      <c r="Z57" s="365"/>
      <c r="AA57" s="365"/>
      <c r="AB57" s="365"/>
      <c r="AC57" s="365"/>
      <c r="AD57" s="365"/>
      <c r="AE57" s="365"/>
      <c r="AF57" s="365"/>
      <c r="AG57" s="365"/>
      <c r="AH57" s="365"/>
      <c r="AI57" s="365"/>
      <c r="AJ57" s="365"/>
      <c r="AK57" s="365"/>
      <c r="AL57" s="365"/>
      <c r="AM57" s="365"/>
      <c r="AP57" s="369"/>
      <c r="AQ57" s="369"/>
      <c r="AR57" s="369"/>
      <c r="AS57" s="369"/>
    </row>
    <row r="58" spans="1:45" s="390" customFormat="1" ht="15" customHeight="1">
      <c r="A58" s="390" t="s">
        <v>806</v>
      </c>
      <c r="B58" s="391"/>
      <c r="C58" s="391"/>
      <c r="D58" s="391"/>
      <c r="E58" s="391"/>
      <c r="F58" s="391"/>
      <c r="G58" s="391"/>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5"/>
      <c r="AK58" s="365"/>
      <c r="AL58" s="365"/>
      <c r="AM58" s="365"/>
      <c r="AP58" s="369"/>
      <c r="AQ58" s="369"/>
      <c r="AR58" s="369"/>
      <c r="AS58" s="369"/>
    </row>
    <row r="59" spans="1:45" ht="15" customHeight="1">
      <c r="A59" s="390" t="s">
        <v>715</v>
      </c>
      <c r="B59" s="419"/>
      <c r="C59" s="390"/>
      <c r="D59" s="390"/>
      <c r="E59" s="390"/>
      <c r="F59" s="390"/>
      <c r="G59" s="390"/>
    </row>
    <row r="60" spans="1:45" ht="15" customHeight="1">
      <c r="A60" s="390" t="s">
        <v>807</v>
      </c>
      <c r="B60" s="419"/>
      <c r="C60" s="390"/>
      <c r="D60" s="390"/>
      <c r="E60" s="390"/>
      <c r="F60" s="390"/>
      <c r="G60" s="390"/>
    </row>
    <row r="61" spans="1:45" ht="15" customHeight="1">
      <c r="A61" s="390"/>
      <c r="B61" s="400" t="s">
        <v>717</v>
      </c>
      <c r="C61" s="1187" t="s">
        <v>718</v>
      </c>
      <c r="D61" s="1187"/>
      <c r="E61" s="1187"/>
      <c r="F61" s="390"/>
      <c r="G61" s="390"/>
    </row>
    <row r="62" spans="1:45" ht="15" customHeight="1">
      <c r="A62" s="390"/>
      <c r="B62" s="420" t="s">
        <v>668</v>
      </c>
      <c r="C62" s="1234" t="s">
        <v>719</v>
      </c>
      <c r="D62" s="1234"/>
      <c r="E62" s="1234"/>
      <c r="F62" s="390"/>
      <c r="G62" s="390"/>
    </row>
    <row r="63" spans="1:45" ht="15" customHeight="1">
      <c r="A63" s="390"/>
      <c r="B63" s="420" t="s">
        <v>670</v>
      </c>
      <c r="C63" s="1234" t="s">
        <v>720</v>
      </c>
      <c r="D63" s="1234"/>
      <c r="E63" s="1234"/>
      <c r="F63" s="390"/>
      <c r="G63" s="390"/>
    </row>
    <row r="64" spans="1:45" ht="15" customHeight="1">
      <c r="A64" s="390"/>
      <c r="B64" s="420" t="s">
        <v>671</v>
      </c>
      <c r="C64" s="1234" t="s">
        <v>721</v>
      </c>
      <c r="D64" s="1234"/>
      <c r="E64" s="1234"/>
      <c r="F64" s="390"/>
      <c r="G64" s="390"/>
    </row>
    <row r="65" spans="1:7" ht="15" customHeight="1">
      <c r="A65" s="390"/>
      <c r="B65" s="420" t="s">
        <v>673</v>
      </c>
      <c r="C65" s="1234" t="s">
        <v>722</v>
      </c>
      <c r="D65" s="1234"/>
      <c r="E65" s="1234"/>
      <c r="F65" s="390"/>
      <c r="G65" s="390"/>
    </row>
    <row r="66" spans="1:7" ht="15" customHeight="1">
      <c r="A66" s="390"/>
      <c r="B66" s="390" t="s">
        <v>723</v>
      </c>
      <c r="C66" s="390"/>
      <c r="D66" s="390"/>
      <c r="E66" s="390"/>
      <c r="F66" s="390"/>
      <c r="G66" s="390"/>
    </row>
    <row r="67" spans="1:7" ht="15" customHeight="1">
      <c r="A67" s="390"/>
      <c r="B67" s="390" t="s">
        <v>724</v>
      </c>
      <c r="C67" s="390"/>
      <c r="D67" s="390"/>
      <c r="E67" s="390"/>
      <c r="F67" s="390"/>
      <c r="G67" s="390"/>
    </row>
    <row r="68" spans="1:7" ht="15" customHeight="1">
      <c r="A68" s="390"/>
      <c r="B68" s="390" t="s">
        <v>725</v>
      </c>
      <c r="C68" s="390"/>
      <c r="D68" s="390"/>
      <c r="E68" s="390"/>
      <c r="F68" s="390"/>
      <c r="G68" s="390"/>
    </row>
    <row r="69" spans="1:7" ht="15" customHeight="1">
      <c r="A69" s="390" t="s">
        <v>808</v>
      </c>
      <c r="B69" s="419"/>
      <c r="C69" s="390"/>
      <c r="D69" s="390"/>
      <c r="E69" s="390"/>
      <c r="F69" s="390"/>
      <c r="G69" s="390"/>
    </row>
    <row r="70" spans="1:7" ht="15" customHeight="1">
      <c r="A70" s="390" t="s">
        <v>727</v>
      </c>
      <c r="B70" s="419"/>
      <c r="C70" s="390"/>
      <c r="D70" s="390"/>
      <c r="E70" s="390"/>
      <c r="F70" s="390"/>
      <c r="G70" s="390"/>
    </row>
    <row r="71" spans="1:7" ht="15" customHeight="1">
      <c r="A71" s="390" t="s">
        <v>728</v>
      </c>
      <c r="B71" s="419"/>
      <c r="C71" s="390"/>
      <c r="D71" s="390"/>
      <c r="E71" s="390"/>
      <c r="F71" s="390"/>
      <c r="G71" s="390"/>
    </row>
    <row r="72" spans="1:7" ht="15" customHeight="1">
      <c r="A72" s="390" t="s">
        <v>809</v>
      </c>
      <c r="B72" s="419"/>
      <c r="C72" s="390"/>
      <c r="D72" s="390"/>
      <c r="E72" s="390"/>
      <c r="F72" s="390"/>
      <c r="G72" s="390"/>
    </row>
    <row r="73" spans="1:7" ht="15" customHeight="1">
      <c r="A73" s="390" t="s">
        <v>810</v>
      </c>
      <c r="B73" s="419"/>
      <c r="C73" s="390"/>
      <c r="D73" s="390"/>
      <c r="E73" s="390"/>
      <c r="F73" s="390"/>
      <c r="G73" s="390"/>
    </row>
    <row r="74" spans="1:7" ht="15" customHeight="1">
      <c r="A74" s="390" t="s">
        <v>811</v>
      </c>
      <c r="B74" s="419"/>
      <c r="C74" s="390"/>
      <c r="D74" s="390"/>
      <c r="E74" s="390"/>
      <c r="F74" s="390"/>
      <c r="G74" s="390"/>
    </row>
    <row r="75" spans="1:7" ht="15" customHeight="1">
      <c r="A75" s="390"/>
      <c r="B75" s="390" t="s">
        <v>732</v>
      </c>
      <c r="C75" s="390"/>
      <c r="D75" s="390"/>
      <c r="E75" s="390"/>
      <c r="F75" s="390"/>
      <c r="G75" s="390"/>
    </row>
    <row r="76" spans="1:7" ht="15" customHeight="1">
      <c r="A76" s="390"/>
      <c r="B76" s="390" t="s">
        <v>733</v>
      </c>
      <c r="C76" s="390"/>
      <c r="D76" s="390"/>
      <c r="E76" s="390"/>
      <c r="F76" s="390"/>
      <c r="G76" s="390"/>
    </row>
    <row r="77" spans="1:7" ht="15" customHeight="1">
      <c r="A77" s="390" t="s">
        <v>816</v>
      </c>
      <c r="B77" s="419"/>
      <c r="C77" s="390"/>
      <c r="D77" s="390"/>
      <c r="E77" s="390"/>
      <c r="F77" s="390"/>
      <c r="G77" s="390"/>
    </row>
    <row r="78" spans="1:7" ht="15" customHeight="1">
      <c r="A78" s="390" t="s">
        <v>735</v>
      </c>
      <c r="B78" s="419"/>
      <c r="C78" s="390"/>
      <c r="D78" s="390"/>
      <c r="E78" s="390"/>
      <c r="F78" s="390"/>
      <c r="G78" s="390"/>
    </row>
    <row r="79" spans="1:7" ht="15" customHeight="1">
      <c r="A79" s="390" t="s">
        <v>817</v>
      </c>
      <c r="B79" s="419"/>
      <c r="C79" s="390"/>
      <c r="D79" s="390"/>
      <c r="E79" s="390"/>
      <c r="F79" s="390"/>
      <c r="G79" s="390"/>
    </row>
    <row r="80" spans="1:7" ht="15" customHeight="1">
      <c r="A80" s="390" t="s">
        <v>818</v>
      </c>
      <c r="B80" s="419"/>
      <c r="C80" s="390"/>
      <c r="D80" s="390"/>
      <c r="E80" s="390"/>
      <c r="F80" s="390"/>
      <c r="G80" s="390"/>
    </row>
    <row r="81" spans="1:7" ht="15" customHeight="1">
      <c r="A81" s="390" t="s">
        <v>738</v>
      </c>
      <c r="B81" s="419"/>
      <c r="C81" s="390"/>
      <c r="D81" s="390"/>
      <c r="E81" s="390"/>
      <c r="F81" s="390"/>
      <c r="G81" s="390"/>
    </row>
    <row r="82" spans="1:7" ht="15" customHeight="1">
      <c r="A82" s="390" t="s">
        <v>739</v>
      </c>
      <c r="B82" s="419"/>
      <c r="C82" s="390"/>
      <c r="D82" s="390"/>
      <c r="E82" s="390"/>
      <c r="F82" s="390"/>
      <c r="G82" s="390"/>
    </row>
    <row r="83" spans="1:7" ht="15" customHeight="1">
      <c r="A83" s="390" t="s">
        <v>812</v>
      </c>
      <c r="B83" s="419"/>
      <c r="C83" s="390"/>
      <c r="D83" s="390"/>
      <c r="E83" s="390"/>
      <c r="F83" s="390"/>
      <c r="G83" s="390"/>
    </row>
    <row r="84" spans="1:7" ht="15" customHeight="1">
      <c r="A84" s="390" t="s">
        <v>813</v>
      </c>
      <c r="B84" s="419"/>
      <c r="C84" s="390"/>
      <c r="D84" s="390"/>
      <c r="E84" s="390"/>
      <c r="F84" s="390"/>
      <c r="G84" s="390"/>
    </row>
  </sheetData>
  <mergeCells count="147">
    <mergeCell ref="C65:E65"/>
    <mergeCell ref="AG51:AK51"/>
    <mergeCell ref="AL51:AM51"/>
    <mergeCell ref="C61:E61"/>
    <mergeCell ref="C62:E62"/>
    <mergeCell ref="C63:E63"/>
    <mergeCell ref="C64:E64"/>
    <mergeCell ref="C51:D51"/>
    <mergeCell ref="E51:H51"/>
    <mergeCell ref="I51:N51"/>
    <mergeCell ref="O51:T51"/>
    <mergeCell ref="U51:Z51"/>
    <mergeCell ref="AA51:AF51"/>
    <mergeCell ref="U50:W50"/>
    <mergeCell ref="X50:Z50"/>
    <mergeCell ref="AA50:AC50"/>
    <mergeCell ref="AD50:AF50"/>
    <mergeCell ref="AG50:AI50"/>
    <mergeCell ref="AJ50:AK50"/>
    <mergeCell ref="X49:Z49"/>
    <mergeCell ref="AA49:AC49"/>
    <mergeCell ref="AD49:AF49"/>
    <mergeCell ref="AG49:AI49"/>
    <mergeCell ref="AJ49:AK49"/>
    <mergeCell ref="U49:W49"/>
    <mergeCell ref="F50:H50"/>
    <mergeCell ref="I50:K50"/>
    <mergeCell ref="L50:N50"/>
    <mergeCell ref="O50:Q50"/>
    <mergeCell ref="R50:T50"/>
    <mergeCell ref="F49:H49"/>
    <mergeCell ref="I49:K49"/>
    <mergeCell ref="L49:N49"/>
    <mergeCell ref="O49:Q49"/>
    <mergeCell ref="R49:T49"/>
    <mergeCell ref="AL47:AM47"/>
    <mergeCell ref="F48:H48"/>
    <mergeCell ref="I48:K48"/>
    <mergeCell ref="L48:N48"/>
    <mergeCell ref="O48:Q48"/>
    <mergeCell ref="R48:T48"/>
    <mergeCell ref="A44:B44"/>
    <mergeCell ref="C44:D44"/>
    <mergeCell ref="E44:H44"/>
    <mergeCell ref="I44:N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AD40:AF40"/>
    <mergeCell ref="AG40:AI40"/>
    <mergeCell ref="AJ40:AK40"/>
    <mergeCell ref="A43:B43"/>
    <mergeCell ref="C43:D43"/>
    <mergeCell ref="E43:H43"/>
    <mergeCell ref="I43:N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F39:H39"/>
    <mergeCell ref="I39:K39"/>
    <mergeCell ref="L39:N39"/>
    <mergeCell ref="O39:Q39"/>
    <mergeCell ref="R39:T39"/>
    <mergeCell ref="U38:W38"/>
    <mergeCell ref="X38:Z38"/>
    <mergeCell ref="AA38:AC38"/>
    <mergeCell ref="AD38:AF38"/>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13"/>
  <dataValidations count="6">
    <dataValidation type="list" allowBlank="1" showInputMessage="1" sqref="B12:B31" xr:uid="{241F0FDE-C699-4AE9-BEE8-BBBB57B99684}">
      <formula1>INDIRECT($AK$1)</formula1>
    </dataValidation>
    <dataValidation type="list" allowBlank="1" showInputMessage="1" showErrorMessage="1" sqref="AK4:AN4" xr:uid="{7C66545E-81B6-4128-8A0C-30D9D72199FA}">
      <formula1>"予定,実績"</formula1>
    </dataValidation>
    <dataValidation type="list" allowBlank="1" showInputMessage="1" showErrorMessage="1" sqref="C12:C31" xr:uid="{A3E244FF-AAF6-4B64-AB41-B3D404A1ED97}">
      <formula1>"A,B,C,D"</formula1>
    </dataValidation>
    <dataValidation operator="greaterThanOrEqual" allowBlank="1" showInputMessage="1" showErrorMessage="1" sqref="I45 AJ39:AJ40 AL39 L41 L45 I41" xr:uid="{49E49659-59D9-46EE-9F7C-AB6D67BD7186}"/>
    <dataValidation type="whole" operator="greaterThanOrEqual" allowBlank="1" showInputMessage="1" showErrorMessage="1" sqref="I39:I40 D39:F40 AG39:AG40 AD39:AD40 AA39:AA40 X39:X40 U39:U40 R39:R40 O39:O40 L39:L40" xr:uid="{288B44AC-2254-49C6-8C09-EE02AD641A23}">
      <formula1>0</formula1>
    </dataValidation>
    <dataValidation type="list" allowBlank="1" showInputMessage="1" showErrorMessage="1" sqref="AK5:AN5" xr:uid="{E58BB511-C45F-44ED-BDF2-AEADC82C3025}">
      <formula1>"有,無"</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1" manualBreakCount="1">
    <brk id="36" max="3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F3C5-79BA-4E53-8DE3-2008574A1E8A}">
  <dimension ref="A1:AS85"/>
  <sheetViews>
    <sheetView showGridLines="0" view="pageBreakPreview" zoomScaleNormal="106" zoomScaleSheetLayoutView="100" workbookViewId="0">
      <selection activeCell="AK3" sqref="AK3:AN3"/>
    </sheetView>
  </sheetViews>
  <sheetFormatPr defaultColWidth="9.109375" defaultRowHeight="21" customHeight="1"/>
  <cols>
    <col min="1" max="1" width="2.77734375" style="369" customWidth="1"/>
    <col min="2" max="2" width="16.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42" width="9.109375" style="369"/>
    <col min="43" max="44" width="50.77734375" style="369" customWidth="1"/>
    <col min="45" max="45" width="35.77734375" style="369" customWidth="1"/>
    <col min="46" max="16384" width="9.109375" style="369"/>
  </cols>
  <sheetData>
    <row r="1" spans="1:45"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819</v>
      </c>
      <c r="AL1" s="1175"/>
      <c r="AM1" s="1175"/>
      <c r="AN1" s="1175"/>
    </row>
    <row r="2" spans="1:45"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5"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5"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5" ht="18" customHeight="1">
      <c r="A5" s="371"/>
      <c r="B5" s="371"/>
      <c r="C5" s="371"/>
      <c r="D5" s="371"/>
      <c r="E5" s="371"/>
      <c r="F5" s="371"/>
      <c r="G5" s="371"/>
      <c r="H5" s="371"/>
      <c r="I5" s="371"/>
      <c r="J5" s="371"/>
      <c r="K5" s="371"/>
      <c r="L5" s="371"/>
      <c r="M5" s="371"/>
      <c r="N5" s="371"/>
      <c r="O5" s="371"/>
      <c r="P5" s="371"/>
      <c r="Q5" s="371"/>
      <c r="R5" s="371"/>
      <c r="S5" s="371"/>
      <c r="T5" s="371"/>
      <c r="U5" s="371"/>
      <c r="V5" s="371"/>
      <c r="W5" s="371"/>
      <c r="Y5" s="372"/>
      <c r="Z5" s="372"/>
      <c r="AA5" s="372"/>
      <c r="AB5" s="366"/>
      <c r="AC5" s="436"/>
      <c r="AD5" s="429"/>
      <c r="AE5" s="429"/>
      <c r="AF5" s="429"/>
      <c r="AG5" s="429"/>
      <c r="AH5" s="429"/>
      <c r="AI5" s="430" t="s">
        <v>789</v>
      </c>
      <c r="AJ5" s="431"/>
      <c r="AK5" s="1179" t="s">
        <v>790</v>
      </c>
      <c r="AL5" s="1179"/>
      <c r="AM5" s="1179"/>
      <c r="AN5" s="1179"/>
    </row>
    <row r="6" spans="1:45" ht="18" customHeight="1">
      <c r="A6" s="371"/>
      <c r="B6" s="371"/>
      <c r="C6" s="371"/>
      <c r="D6" s="371"/>
      <c r="E6" s="371"/>
      <c r="F6" s="371"/>
      <c r="G6" s="371"/>
      <c r="H6" s="371"/>
      <c r="I6" s="371"/>
      <c r="J6" s="371"/>
      <c r="K6" s="371"/>
      <c r="L6" s="371"/>
      <c r="M6" s="371"/>
      <c r="N6" s="371"/>
      <c r="O6" s="371"/>
      <c r="P6" s="371"/>
      <c r="Q6" s="371"/>
      <c r="R6" s="371"/>
      <c r="S6" s="371"/>
      <c r="U6" s="371"/>
      <c r="V6" s="371"/>
      <c r="W6" s="371"/>
      <c r="Y6" s="372"/>
      <c r="Z6" s="372"/>
      <c r="AA6" s="372"/>
      <c r="AB6" s="366"/>
      <c r="AC6" s="372"/>
      <c r="AD6" s="372"/>
      <c r="AE6" s="372"/>
      <c r="AF6" s="372"/>
      <c r="AG6" s="433" t="s">
        <v>791</v>
      </c>
      <c r="AH6" s="1180">
        <v>40</v>
      </c>
      <c r="AI6" s="1180"/>
      <c r="AJ6" s="1180"/>
      <c r="AK6" s="372" t="s">
        <v>654</v>
      </c>
      <c r="AL6" s="374">
        <v>160</v>
      </c>
      <c r="AM6" s="372" t="s">
        <v>655</v>
      </c>
      <c r="AN6" s="366"/>
    </row>
    <row r="7" spans="1:45" ht="17.25" customHeight="1">
      <c r="A7" s="366"/>
      <c r="B7" s="375"/>
      <c r="C7" s="375"/>
      <c r="D7" s="375"/>
      <c r="E7" s="375"/>
      <c r="F7" s="375"/>
      <c r="G7" s="375"/>
      <c r="H7" s="375"/>
      <c r="I7" s="375"/>
      <c r="J7" s="375"/>
      <c r="K7" s="375"/>
      <c r="L7" s="375"/>
      <c r="M7" s="375"/>
      <c r="N7" s="375"/>
      <c r="O7" s="375"/>
      <c r="P7" s="375"/>
      <c r="Q7" s="375"/>
      <c r="R7" s="375"/>
      <c r="S7" s="375"/>
      <c r="T7" s="375"/>
      <c r="U7" s="375"/>
      <c r="V7" s="375"/>
      <c r="W7" s="375"/>
      <c r="X7" s="370"/>
      <c r="Y7" s="370"/>
      <c r="Z7" s="370"/>
      <c r="AA7" s="370"/>
      <c r="AB7" s="370"/>
      <c r="AC7" s="370"/>
      <c r="AD7" s="370"/>
      <c r="AE7" s="370"/>
      <c r="AF7" s="370"/>
      <c r="AG7" s="370"/>
      <c r="AH7" s="370"/>
      <c r="AI7" s="370"/>
      <c r="AJ7" s="370"/>
      <c r="AK7" s="370"/>
      <c r="AL7" s="370"/>
      <c r="AM7" s="366"/>
      <c r="AN7" s="366"/>
      <c r="AS7" s="437"/>
    </row>
    <row r="8" spans="1:45" ht="15" customHeight="1">
      <c r="A8" s="1181" t="s">
        <v>656</v>
      </c>
      <c r="B8" s="1182" t="s">
        <v>792</v>
      </c>
      <c r="C8" s="1184" t="s">
        <v>793</v>
      </c>
      <c r="D8" s="1187" t="s">
        <v>794</v>
      </c>
      <c r="E8" s="1188" t="s">
        <v>795</v>
      </c>
      <c r="F8" s="1189" t="s">
        <v>796</v>
      </c>
      <c r="G8" s="1189"/>
      <c r="H8" s="1189"/>
      <c r="I8" s="1189"/>
      <c r="J8" s="1189"/>
      <c r="K8" s="1189"/>
      <c r="L8" s="1189"/>
      <c r="M8" s="1189"/>
      <c r="N8" s="1189"/>
      <c r="O8" s="1189"/>
      <c r="P8" s="1189"/>
      <c r="Q8" s="1189"/>
      <c r="R8" s="1189"/>
      <c r="S8" s="1189"/>
      <c r="T8" s="1189"/>
      <c r="U8" s="1189"/>
      <c r="V8" s="1189"/>
      <c r="W8" s="1189"/>
      <c r="X8" s="1189"/>
      <c r="Y8" s="1189"/>
      <c r="Z8" s="1189"/>
      <c r="AA8" s="1189"/>
      <c r="AB8" s="1189"/>
      <c r="AC8" s="1189"/>
      <c r="AD8" s="1189"/>
      <c r="AE8" s="1189"/>
      <c r="AF8" s="1189"/>
      <c r="AG8" s="1189"/>
      <c r="AH8" s="1189"/>
      <c r="AI8" s="1189"/>
      <c r="AJ8" s="1189"/>
      <c r="AK8" s="1190" t="s">
        <v>797</v>
      </c>
      <c r="AL8" s="1194" t="s">
        <v>798</v>
      </c>
      <c r="AM8" s="1195" t="s">
        <v>799</v>
      </c>
      <c r="AN8" s="1195"/>
    </row>
    <row r="9" spans="1:45" ht="15" customHeight="1">
      <c r="A9" s="1181"/>
      <c r="B9" s="1183"/>
      <c r="C9" s="1185"/>
      <c r="D9" s="1187"/>
      <c r="E9" s="1188"/>
      <c r="F9" s="1187" t="s">
        <v>140</v>
      </c>
      <c r="G9" s="1187"/>
      <c r="H9" s="1187"/>
      <c r="I9" s="1187"/>
      <c r="J9" s="1187"/>
      <c r="K9" s="1187"/>
      <c r="L9" s="1187"/>
      <c r="M9" s="1187" t="s">
        <v>141</v>
      </c>
      <c r="N9" s="1187"/>
      <c r="O9" s="1187"/>
      <c r="P9" s="1187"/>
      <c r="Q9" s="1187"/>
      <c r="R9" s="1187"/>
      <c r="S9" s="1187"/>
      <c r="T9" s="1187" t="s">
        <v>142</v>
      </c>
      <c r="U9" s="1187"/>
      <c r="V9" s="1187"/>
      <c r="W9" s="1187"/>
      <c r="X9" s="1187"/>
      <c r="Y9" s="1187"/>
      <c r="Z9" s="1187"/>
      <c r="AA9" s="1187" t="s">
        <v>143</v>
      </c>
      <c r="AB9" s="1187"/>
      <c r="AC9" s="1187"/>
      <c r="AD9" s="1187"/>
      <c r="AE9" s="1187"/>
      <c r="AF9" s="1187"/>
      <c r="AG9" s="1187"/>
      <c r="AH9" s="1187" t="s">
        <v>665</v>
      </c>
      <c r="AI9" s="1187"/>
      <c r="AJ9" s="1187"/>
      <c r="AK9" s="1190"/>
      <c r="AL9" s="1194"/>
      <c r="AM9" s="1195"/>
      <c r="AN9" s="1195"/>
    </row>
    <row r="10" spans="1:45" ht="15" customHeight="1">
      <c r="A10" s="1181"/>
      <c r="B10" s="1191" t="s">
        <v>666</v>
      </c>
      <c r="C10" s="1185"/>
      <c r="D10" s="1187"/>
      <c r="E10" s="1188"/>
      <c r="F10" s="376">
        <f>DATE($M$2,$S$2,1)</f>
        <v>45413</v>
      </c>
      <c r="G10" s="376">
        <f>DATE($M$2,$S$2,2)</f>
        <v>45414</v>
      </c>
      <c r="H10" s="376">
        <f>DATE($M$2,$S$2,3)</f>
        <v>45415</v>
      </c>
      <c r="I10" s="376">
        <f>DATE($M$2,$S$2,4)</f>
        <v>45416</v>
      </c>
      <c r="J10" s="376">
        <f>DATE($M$2,$S$2,5)</f>
        <v>45417</v>
      </c>
      <c r="K10" s="376">
        <f>DATE($M$2,$S$2,6)</f>
        <v>45418</v>
      </c>
      <c r="L10" s="376">
        <f>DATE($M$2,$S$2,7)</f>
        <v>45419</v>
      </c>
      <c r="M10" s="376">
        <f>DATE($M$2,$S$2,8)</f>
        <v>45420</v>
      </c>
      <c r="N10" s="376">
        <f>DATE($M$2,$S$2,9)</f>
        <v>45421</v>
      </c>
      <c r="O10" s="376">
        <f>DATE($M$2,$S$2,10)</f>
        <v>45422</v>
      </c>
      <c r="P10" s="376">
        <f>DATE($M$2,$S$2,11)</f>
        <v>45423</v>
      </c>
      <c r="Q10" s="376">
        <f>DATE($M$2,$S$2,12)</f>
        <v>45424</v>
      </c>
      <c r="R10" s="376">
        <f>DATE($M$2,$S$2,13)</f>
        <v>45425</v>
      </c>
      <c r="S10" s="376">
        <f>DATE($M$2,$S$2,14)</f>
        <v>45426</v>
      </c>
      <c r="T10" s="376">
        <f>DATE($M$2,$S$2,15)</f>
        <v>45427</v>
      </c>
      <c r="U10" s="376">
        <f>DATE($M$2,$S$2,16)</f>
        <v>45428</v>
      </c>
      <c r="V10" s="376">
        <f>DATE($M$2,$S$2,17)</f>
        <v>45429</v>
      </c>
      <c r="W10" s="376">
        <f>DATE($M$2,$S$2,18)</f>
        <v>45430</v>
      </c>
      <c r="X10" s="376">
        <f>DATE($M$2,$S$2,19)</f>
        <v>45431</v>
      </c>
      <c r="Y10" s="376">
        <f>DATE($M$2,$S$2,20)</f>
        <v>45432</v>
      </c>
      <c r="Z10" s="376">
        <f>DATE($M$2,$S$2,21)</f>
        <v>45433</v>
      </c>
      <c r="AA10" s="376">
        <f>DATE($M$2,$S$2,22)</f>
        <v>45434</v>
      </c>
      <c r="AB10" s="376">
        <f>DATE($M$2,$S$2,23)</f>
        <v>45435</v>
      </c>
      <c r="AC10" s="376">
        <f>DATE($M$2,$S$2,24)</f>
        <v>45436</v>
      </c>
      <c r="AD10" s="376">
        <f>DATE($M$2,$S$2,25)</f>
        <v>45437</v>
      </c>
      <c r="AE10" s="376">
        <f>DATE($M$2,$S$2,26)</f>
        <v>45438</v>
      </c>
      <c r="AF10" s="376">
        <f>DATE($M$2,$S$2,27)</f>
        <v>45439</v>
      </c>
      <c r="AG10" s="376">
        <f>DATE($M$2,$S$2,28)</f>
        <v>45440</v>
      </c>
      <c r="AH10" s="376">
        <f>IF(DAY(EOMONTH(F10,0))&lt;29,"",DATE($M$2,$S$2,29))</f>
        <v>45441</v>
      </c>
      <c r="AI10" s="376">
        <f>IF(DAY(EOMONTH(F10,0))&lt;30,"",DATE($M$2,$S$2,30))</f>
        <v>45442</v>
      </c>
      <c r="AJ10" s="376">
        <f>IF(DAY(EOMONTH(F10,0))&lt;31,"",DATE($M$2,$S$2,31))</f>
        <v>45443</v>
      </c>
      <c r="AK10" s="1190"/>
      <c r="AL10" s="1194"/>
      <c r="AM10" s="1195"/>
      <c r="AN10" s="1195"/>
    </row>
    <row r="11" spans="1:45" ht="15" customHeight="1">
      <c r="A11" s="1181"/>
      <c r="B11" s="1192"/>
      <c r="C11" s="1186"/>
      <c r="D11" s="1187"/>
      <c r="E11" s="1188"/>
      <c r="F11" s="377">
        <f>DATE($M$2,$S$2,1)</f>
        <v>45413</v>
      </c>
      <c r="G11" s="377">
        <f>DATE($M$2,$S$2,2)</f>
        <v>45414</v>
      </c>
      <c r="H11" s="377">
        <f>DATE($M$2,$S$2,3)</f>
        <v>45415</v>
      </c>
      <c r="I11" s="377">
        <f>DATE($M$2,$S$2,4)</f>
        <v>45416</v>
      </c>
      <c r="J11" s="377">
        <f>DATE($M$2,$S$2,5)</f>
        <v>45417</v>
      </c>
      <c r="K11" s="377">
        <f>DATE($M$2,$S$2,6)</f>
        <v>45418</v>
      </c>
      <c r="L11" s="377">
        <f>DATE($M$2,$S$2,7)</f>
        <v>45419</v>
      </c>
      <c r="M11" s="377">
        <f>DATE($M$2,$S$2,8)</f>
        <v>45420</v>
      </c>
      <c r="N11" s="377">
        <f>DATE($M$2,$S$2,9)</f>
        <v>45421</v>
      </c>
      <c r="O11" s="377">
        <f>DATE($M$2,$S$2,10)</f>
        <v>45422</v>
      </c>
      <c r="P11" s="377">
        <f>DATE($M$2,$S$2,11)</f>
        <v>45423</v>
      </c>
      <c r="Q11" s="377">
        <f>DATE($M$2,$S$2,12)</f>
        <v>45424</v>
      </c>
      <c r="R11" s="377">
        <f>DATE($M$2,$S$2,13)</f>
        <v>45425</v>
      </c>
      <c r="S11" s="377">
        <f>DATE($M$2,$S$2,14)</f>
        <v>45426</v>
      </c>
      <c r="T11" s="377">
        <f>DATE($M$2,$S$2,15)</f>
        <v>45427</v>
      </c>
      <c r="U11" s="377">
        <f>DATE($M$2,$S$2,16)</f>
        <v>45428</v>
      </c>
      <c r="V11" s="377">
        <f>DATE($M$2,$S$2,17)</f>
        <v>45429</v>
      </c>
      <c r="W11" s="377">
        <f>DATE($M$2,$S$2,18)</f>
        <v>45430</v>
      </c>
      <c r="X11" s="377">
        <f>DATE($M$2,$S$2,19)</f>
        <v>45431</v>
      </c>
      <c r="Y11" s="377">
        <f>DATE($M$2,$S$2,20)</f>
        <v>45432</v>
      </c>
      <c r="Z11" s="377">
        <f>DATE($M$2,$S$2,21)</f>
        <v>45433</v>
      </c>
      <c r="AA11" s="377">
        <f>DATE($M$2,$S$2,22)</f>
        <v>45434</v>
      </c>
      <c r="AB11" s="377">
        <f>DATE($M$2,$S$2,23)</f>
        <v>45435</v>
      </c>
      <c r="AC11" s="377">
        <f>DATE($M$2,$S$2,24)</f>
        <v>45436</v>
      </c>
      <c r="AD11" s="377">
        <f>DATE($M$2,$S$2,25)</f>
        <v>45437</v>
      </c>
      <c r="AE11" s="377">
        <f>DATE($M$2,$S$2,26)</f>
        <v>45438</v>
      </c>
      <c r="AF11" s="377">
        <f>DATE($M$2,$S$2,27)</f>
        <v>45439</v>
      </c>
      <c r="AG11" s="377">
        <f>DATE($M$2,$S$2,28)</f>
        <v>45440</v>
      </c>
      <c r="AH11" s="377">
        <f>IF(DAY(EOMONTH(F11,0))&lt;29,"",DATE($M$2,$S$2,29))</f>
        <v>45441</v>
      </c>
      <c r="AI11" s="377">
        <f>IF(DAY(EOMONTH(F11,0))&lt;30,"",DATE($M$2,$S$2,30))</f>
        <v>45442</v>
      </c>
      <c r="AJ11" s="377">
        <f>IF(DAY(EOMONTH(F11,0))&lt;31,"",DATE($M$2,$S$2,31))</f>
        <v>45443</v>
      </c>
      <c r="AK11" s="1190"/>
      <c r="AL11" s="1194"/>
      <c r="AM11" s="1195"/>
      <c r="AN11" s="1195"/>
    </row>
    <row r="12" spans="1:45" ht="18" customHeight="1">
      <c r="A12" s="378">
        <v>1</v>
      </c>
      <c r="B12" s="379" t="s">
        <v>667</v>
      </c>
      <c r="C12" s="380" t="s">
        <v>668</v>
      </c>
      <c r="D12" s="381"/>
      <c r="E12" s="382" t="s">
        <v>668</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+SUM(F12:AJ12)</f>
        <v>0</v>
      </c>
      <c r="AL12" s="387">
        <f t="shared" ref="AL12:AL32" si="0">IF($AK$3="４週",AK12/4,AK12/(DAY(EOMONTH($F$10,0))/7))</f>
        <v>0</v>
      </c>
      <c r="AM12" s="1193"/>
      <c r="AN12" s="1193"/>
    </row>
    <row r="13" spans="1:45" ht="18" customHeight="1">
      <c r="A13" s="378">
        <v>2</v>
      </c>
      <c r="B13" s="379" t="s">
        <v>752</v>
      </c>
      <c r="C13" s="380" t="s">
        <v>670</v>
      </c>
      <c r="D13" s="381"/>
      <c r="E13" s="382" t="s">
        <v>670</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ref="AK13:AK32" si="1">+SUM(F13:AJ13)</f>
        <v>0</v>
      </c>
      <c r="AL13" s="387">
        <f t="shared" si="0"/>
        <v>0</v>
      </c>
      <c r="AM13" s="1193"/>
      <c r="AN13" s="1193"/>
    </row>
    <row r="14" spans="1:45" ht="18" customHeight="1">
      <c r="A14" s="378">
        <v>3</v>
      </c>
      <c r="B14" s="379" t="s">
        <v>801</v>
      </c>
      <c r="C14" s="380" t="s">
        <v>671</v>
      </c>
      <c r="D14" s="381"/>
      <c r="E14" s="382" t="s">
        <v>671</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1"/>
        <v>0</v>
      </c>
      <c r="AL14" s="387">
        <f t="shared" si="0"/>
        <v>0</v>
      </c>
      <c r="AM14" s="1193"/>
      <c r="AN14" s="1193"/>
    </row>
    <row r="15" spans="1:45" ht="18" customHeight="1">
      <c r="A15" s="378">
        <v>4</v>
      </c>
      <c r="B15" s="379" t="s">
        <v>815</v>
      </c>
      <c r="C15" s="380" t="s">
        <v>673</v>
      </c>
      <c r="D15" s="381"/>
      <c r="E15" s="382" t="s">
        <v>673</v>
      </c>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1"/>
        <v>0</v>
      </c>
      <c r="AL15" s="387">
        <f t="shared" si="0"/>
        <v>0</v>
      </c>
      <c r="AM15" s="1193"/>
      <c r="AN15" s="1193"/>
    </row>
    <row r="16" spans="1:45" ht="18" customHeight="1">
      <c r="A16" s="378">
        <v>5</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1"/>
        <v>0</v>
      </c>
      <c r="AL16" s="387">
        <f t="shared" si="0"/>
        <v>0</v>
      </c>
      <c r="AM16" s="1193"/>
      <c r="AN16" s="1193"/>
    </row>
    <row r="17" spans="1:40" ht="18" customHeight="1">
      <c r="A17" s="378">
        <v>6</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1"/>
        <v>0</v>
      </c>
      <c r="AL17" s="387">
        <f t="shared" si="0"/>
        <v>0</v>
      </c>
      <c r="AM17" s="1193"/>
      <c r="AN17" s="1193"/>
    </row>
    <row r="18" spans="1:40" ht="18" customHeight="1">
      <c r="A18" s="378">
        <v>7</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1"/>
        <v>0</v>
      </c>
      <c r="AL18" s="387">
        <f t="shared" si="0"/>
        <v>0</v>
      </c>
      <c r="AM18" s="1193"/>
      <c r="AN18" s="1193"/>
    </row>
    <row r="19" spans="1:40" ht="18" customHeight="1">
      <c r="A19" s="378">
        <v>8</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1"/>
        <v>0</v>
      </c>
      <c r="AL19" s="387">
        <f t="shared" si="0"/>
        <v>0</v>
      </c>
      <c r="AM19" s="1193"/>
      <c r="AN19" s="1193"/>
    </row>
    <row r="20" spans="1:40" ht="18" customHeight="1">
      <c r="A20" s="378">
        <v>9</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1"/>
        <v>0</v>
      </c>
      <c r="AL20" s="387">
        <f t="shared" si="0"/>
        <v>0</v>
      </c>
      <c r="AM20" s="1193"/>
      <c r="AN20" s="1193"/>
    </row>
    <row r="21" spans="1:40" ht="18" customHeight="1">
      <c r="A21" s="378">
        <v>10</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1"/>
        <v>0</v>
      </c>
      <c r="AL21" s="387">
        <f t="shared" si="0"/>
        <v>0</v>
      </c>
      <c r="AM21" s="1193"/>
      <c r="AN21" s="1193"/>
    </row>
    <row r="22" spans="1:40" ht="18" customHeight="1">
      <c r="A22" s="378">
        <v>11</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1"/>
        <v>0</v>
      </c>
      <c r="AL22" s="387">
        <f t="shared" si="0"/>
        <v>0</v>
      </c>
      <c r="AM22" s="1193"/>
      <c r="AN22" s="1193"/>
    </row>
    <row r="23" spans="1:40" ht="18" customHeight="1">
      <c r="A23" s="378">
        <v>12</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1"/>
        <v>0</v>
      </c>
      <c r="AL23" s="387">
        <f t="shared" si="0"/>
        <v>0</v>
      </c>
      <c r="AM23" s="1193"/>
      <c r="AN23" s="1193"/>
    </row>
    <row r="24" spans="1:40" ht="18" customHeight="1">
      <c r="A24" s="378">
        <v>13</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1"/>
        <v>0</v>
      </c>
      <c r="AL24" s="387">
        <f t="shared" si="0"/>
        <v>0</v>
      </c>
      <c r="AM24" s="1193"/>
      <c r="AN24" s="1193"/>
    </row>
    <row r="25" spans="1:40" ht="18" customHeight="1">
      <c r="A25" s="378">
        <v>14</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1"/>
        <v>0</v>
      </c>
      <c r="AL25" s="387">
        <f t="shared" si="0"/>
        <v>0</v>
      </c>
      <c r="AM25" s="1193"/>
      <c r="AN25" s="1193"/>
    </row>
    <row r="26" spans="1:40" ht="18" customHeight="1">
      <c r="A26" s="378">
        <v>15</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1"/>
        <v>0</v>
      </c>
      <c r="AL26" s="387">
        <f t="shared" si="0"/>
        <v>0</v>
      </c>
      <c r="AM26" s="1193"/>
      <c r="AN26" s="1193"/>
    </row>
    <row r="27" spans="1:40" ht="18" customHeight="1">
      <c r="A27" s="378">
        <v>16</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1"/>
        <v>0</v>
      </c>
      <c r="AL27" s="387">
        <f t="shared" si="0"/>
        <v>0</v>
      </c>
      <c r="AM27" s="1193"/>
      <c r="AN27" s="1193"/>
    </row>
    <row r="28" spans="1:40" ht="18" customHeight="1">
      <c r="A28" s="378">
        <v>17</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1"/>
        <v>0</v>
      </c>
      <c r="AL28" s="387">
        <f t="shared" si="0"/>
        <v>0</v>
      </c>
      <c r="AM28" s="1193"/>
      <c r="AN28" s="1193"/>
    </row>
    <row r="29" spans="1:40" ht="18" customHeight="1">
      <c r="A29" s="378">
        <v>18</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1"/>
        <v>0</v>
      </c>
      <c r="AL29" s="387">
        <f t="shared" si="0"/>
        <v>0</v>
      </c>
      <c r="AM29" s="1193"/>
      <c r="AN29" s="1193"/>
    </row>
    <row r="30" spans="1:40" ht="18" customHeight="1">
      <c r="A30" s="378">
        <v>19</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1"/>
        <v>0</v>
      </c>
      <c r="AL30" s="387">
        <f t="shared" si="0"/>
        <v>0</v>
      </c>
      <c r="AM30" s="1193"/>
      <c r="AN30" s="1193"/>
    </row>
    <row r="31" spans="1:40" ht="18" customHeight="1">
      <c r="A31" s="378">
        <v>20</v>
      </c>
      <c r="B31" s="379"/>
      <c r="C31" s="380"/>
      <c r="D31" s="381"/>
      <c r="E31" s="382"/>
      <c r="F31" s="383"/>
      <c r="G31" s="383"/>
      <c r="H31" s="383"/>
      <c r="I31" s="383"/>
      <c r="J31" s="383"/>
      <c r="K31" s="383"/>
      <c r="L31" s="383"/>
      <c r="M31" s="383"/>
      <c r="N31" s="383"/>
      <c r="O31" s="383"/>
      <c r="P31" s="383"/>
      <c r="Q31" s="383"/>
      <c r="R31" s="383"/>
      <c r="S31" s="383"/>
      <c r="T31" s="383"/>
      <c r="U31" s="383"/>
      <c r="V31" s="383"/>
      <c r="W31" s="383"/>
      <c r="X31" s="383"/>
      <c r="Y31" s="383"/>
      <c r="Z31" s="383"/>
      <c r="AA31" s="383"/>
      <c r="AB31" s="383"/>
      <c r="AC31" s="383"/>
      <c r="AD31" s="383"/>
      <c r="AE31" s="383"/>
      <c r="AF31" s="383"/>
      <c r="AG31" s="383"/>
      <c r="AH31" s="505"/>
      <c r="AI31" s="505"/>
      <c r="AJ31" s="505"/>
      <c r="AK31" s="386">
        <f t="shared" si="1"/>
        <v>0</v>
      </c>
      <c r="AL31" s="387">
        <f t="shared" si="0"/>
        <v>0</v>
      </c>
      <c r="AM31" s="1193"/>
      <c r="AN31" s="1193"/>
    </row>
    <row r="32" spans="1:40" ht="18" customHeight="1">
      <c r="A32" s="1188" t="s">
        <v>144</v>
      </c>
      <c r="B32" s="1198"/>
      <c r="C32" s="1198"/>
      <c r="D32" s="1198"/>
      <c r="E32" s="1198"/>
      <c r="F32" s="388">
        <f>+SUM(F12:F31)</f>
        <v>0</v>
      </c>
      <c r="G32" s="388">
        <f t="shared" ref="G32:AJ32" si="2">+SUM(G12:G31)</f>
        <v>0</v>
      </c>
      <c r="H32" s="388">
        <f t="shared" si="2"/>
        <v>0</v>
      </c>
      <c r="I32" s="388">
        <f t="shared" si="2"/>
        <v>0</v>
      </c>
      <c r="J32" s="388">
        <f t="shared" si="2"/>
        <v>0</v>
      </c>
      <c r="K32" s="388">
        <f t="shared" si="2"/>
        <v>0</v>
      </c>
      <c r="L32" s="388">
        <f t="shared" si="2"/>
        <v>0</v>
      </c>
      <c r="M32" s="388">
        <f t="shared" si="2"/>
        <v>0</v>
      </c>
      <c r="N32" s="388">
        <f t="shared" si="2"/>
        <v>0</v>
      </c>
      <c r="O32" s="388">
        <f t="shared" si="2"/>
        <v>0</v>
      </c>
      <c r="P32" s="388">
        <f t="shared" si="2"/>
        <v>0</v>
      </c>
      <c r="Q32" s="388">
        <f t="shared" si="2"/>
        <v>0</v>
      </c>
      <c r="R32" s="388">
        <f t="shared" si="2"/>
        <v>0</v>
      </c>
      <c r="S32" s="388">
        <f t="shared" si="2"/>
        <v>0</v>
      </c>
      <c r="T32" s="388">
        <f t="shared" si="2"/>
        <v>0</v>
      </c>
      <c r="U32" s="388">
        <f t="shared" si="2"/>
        <v>0</v>
      </c>
      <c r="V32" s="388">
        <f t="shared" si="2"/>
        <v>0</v>
      </c>
      <c r="W32" s="388">
        <f t="shared" si="2"/>
        <v>0</v>
      </c>
      <c r="X32" s="388">
        <f t="shared" si="2"/>
        <v>0</v>
      </c>
      <c r="Y32" s="388">
        <f t="shared" si="2"/>
        <v>0</v>
      </c>
      <c r="Z32" s="388">
        <f t="shared" si="2"/>
        <v>0</v>
      </c>
      <c r="AA32" s="388">
        <f t="shared" si="2"/>
        <v>0</v>
      </c>
      <c r="AB32" s="388">
        <f t="shared" si="2"/>
        <v>0</v>
      </c>
      <c r="AC32" s="388">
        <f t="shared" si="2"/>
        <v>0</v>
      </c>
      <c r="AD32" s="388">
        <f t="shared" si="2"/>
        <v>0</v>
      </c>
      <c r="AE32" s="388">
        <f t="shared" si="2"/>
        <v>0</v>
      </c>
      <c r="AF32" s="388">
        <f t="shared" si="2"/>
        <v>0</v>
      </c>
      <c r="AG32" s="388">
        <f t="shared" si="2"/>
        <v>0</v>
      </c>
      <c r="AH32" s="388">
        <f t="shared" si="2"/>
        <v>0</v>
      </c>
      <c r="AI32" s="388">
        <f t="shared" si="2"/>
        <v>0</v>
      </c>
      <c r="AJ32" s="388">
        <f t="shared" si="2"/>
        <v>0</v>
      </c>
      <c r="AK32" s="386">
        <f t="shared" si="1"/>
        <v>0</v>
      </c>
      <c r="AL32" s="387">
        <f t="shared" si="0"/>
        <v>0</v>
      </c>
      <c r="AM32" s="1181"/>
      <c r="AN32" s="1181"/>
    </row>
    <row r="33" spans="1:43" ht="18" customHeight="1">
      <c r="A33" s="1198" t="s">
        <v>680</v>
      </c>
      <c r="B33" s="1198"/>
      <c r="C33" s="1198"/>
      <c r="D33" s="1198"/>
      <c r="E33" s="1202"/>
      <c r="F33" s="389">
        <v>12</v>
      </c>
      <c r="G33" s="389">
        <v>20</v>
      </c>
      <c r="H33" s="389">
        <v>12</v>
      </c>
      <c r="I33" s="389">
        <v>20</v>
      </c>
      <c r="J33" s="389">
        <v>12</v>
      </c>
      <c r="K33" s="389">
        <v>20</v>
      </c>
      <c r="L33" s="389">
        <v>12</v>
      </c>
      <c r="M33" s="389">
        <v>20</v>
      </c>
      <c r="N33" s="389">
        <v>12</v>
      </c>
      <c r="O33" s="389">
        <v>20</v>
      </c>
      <c r="P33" s="389">
        <v>12</v>
      </c>
      <c r="Q33" s="389">
        <v>20</v>
      </c>
      <c r="R33" s="389">
        <v>12</v>
      </c>
      <c r="S33" s="389">
        <v>20</v>
      </c>
      <c r="T33" s="389">
        <v>12</v>
      </c>
      <c r="U33" s="389">
        <v>20</v>
      </c>
      <c r="V33" s="389">
        <v>12</v>
      </c>
      <c r="W33" s="389">
        <v>20</v>
      </c>
      <c r="X33" s="389">
        <v>12</v>
      </c>
      <c r="Y33" s="389">
        <v>20</v>
      </c>
      <c r="Z33" s="389">
        <v>12</v>
      </c>
      <c r="AA33" s="389">
        <v>20</v>
      </c>
      <c r="AB33" s="389">
        <v>12</v>
      </c>
      <c r="AC33" s="389">
        <v>20</v>
      </c>
      <c r="AD33" s="389">
        <v>12</v>
      </c>
      <c r="AE33" s="389">
        <v>20</v>
      </c>
      <c r="AF33" s="389">
        <v>12</v>
      </c>
      <c r="AG33" s="389">
        <v>20</v>
      </c>
      <c r="AH33" s="389">
        <v>12</v>
      </c>
      <c r="AI33" s="389">
        <v>20</v>
      </c>
      <c r="AJ33" s="389">
        <v>20</v>
      </c>
      <c r="AK33" s="388"/>
      <c r="AL33" s="384"/>
      <c r="AM33" s="1181"/>
      <c r="AN33" s="1181"/>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15" customHeight="1">
      <c r="A36" s="375"/>
      <c r="B36" s="375"/>
      <c r="C36" s="375"/>
      <c r="D36" s="375"/>
      <c r="E36" s="375"/>
      <c r="F36" s="390"/>
      <c r="G36" s="390"/>
      <c r="H36" s="390"/>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0"/>
      <c r="AK36" s="375"/>
      <c r="AL36" s="375"/>
      <c r="AM36" s="366"/>
    </row>
    <row r="37" spans="1:43" ht="15" customHeight="1">
      <c r="A37" s="375"/>
      <c r="B37" s="375"/>
      <c r="C37" s="375"/>
      <c r="D37" s="375"/>
      <c r="E37" s="375"/>
      <c r="F37" s="390"/>
      <c r="G37" s="390"/>
      <c r="H37" s="390"/>
      <c r="I37" s="390"/>
      <c r="J37" s="390"/>
      <c r="K37" s="390"/>
      <c r="L37" s="390"/>
      <c r="M37" s="390"/>
      <c r="N37" s="390"/>
      <c r="O37" s="390"/>
      <c r="P37" s="390"/>
      <c r="Q37" s="390"/>
      <c r="R37" s="390"/>
      <c r="S37" s="390"/>
      <c r="T37" s="390"/>
      <c r="U37" s="390"/>
      <c r="V37" s="390"/>
      <c r="W37" s="390"/>
      <c r="X37" s="390"/>
      <c r="Y37" s="390"/>
      <c r="Z37" s="390"/>
      <c r="AA37" s="390"/>
      <c r="AB37" s="390"/>
      <c r="AC37" s="390"/>
      <c r="AD37" s="390"/>
      <c r="AE37" s="390"/>
      <c r="AF37" s="390"/>
      <c r="AG37" s="390"/>
      <c r="AH37" s="390"/>
      <c r="AI37" s="390"/>
      <c r="AJ37" s="390"/>
      <c r="AK37" s="375"/>
      <c r="AL37" s="375"/>
      <c r="AM37" s="366"/>
    </row>
    <row r="38" spans="1:43" ht="21" customHeight="1">
      <c r="A38" s="365" t="s">
        <v>755</v>
      </c>
      <c r="B38" s="375"/>
      <c r="C38" s="375"/>
      <c r="D38" s="375"/>
      <c r="E38" s="375"/>
      <c r="F38" s="375"/>
      <c r="G38" s="390"/>
      <c r="H38" s="390"/>
      <c r="I38" s="390"/>
      <c r="J38" s="390"/>
      <c r="K38" s="390"/>
      <c r="L38" s="390"/>
      <c r="M38" s="390"/>
      <c r="N38" s="390"/>
      <c r="O38" s="390"/>
      <c r="AM38" s="375"/>
      <c r="AN38" s="366"/>
    </row>
    <row r="39" spans="1:43" ht="24.9" customHeight="1">
      <c r="A39" s="1187"/>
      <c r="B39" s="1187"/>
      <c r="C39" s="1187"/>
      <c r="D39" s="423">
        <v>4</v>
      </c>
      <c r="E39" s="423">
        <v>5</v>
      </c>
      <c r="F39" s="1245">
        <v>6</v>
      </c>
      <c r="G39" s="1245"/>
      <c r="H39" s="1245"/>
      <c r="I39" s="1245">
        <v>7</v>
      </c>
      <c r="J39" s="1245"/>
      <c r="K39" s="1245"/>
      <c r="L39" s="1245">
        <v>8</v>
      </c>
      <c r="M39" s="1245"/>
      <c r="N39" s="1245"/>
      <c r="O39" s="1245">
        <v>9</v>
      </c>
      <c r="P39" s="1245"/>
      <c r="Q39" s="1245"/>
      <c r="R39" s="1245">
        <v>10</v>
      </c>
      <c r="S39" s="1245"/>
      <c r="T39" s="1245"/>
      <c r="U39" s="1245">
        <v>11</v>
      </c>
      <c r="V39" s="1245"/>
      <c r="W39" s="1245"/>
      <c r="X39" s="1245">
        <v>12</v>
      </c>
      <c r="Y39" s="1245"/>
      <c r="Z39" s="1245"/>
      <c r="AA39" s="1245">
        <v>1</v>
      </c>
      <c r="AB39" s="1245"/>
      <c r="AC39" s="1245"/>
      <c r="AD39" s="1245">
        <v>2</v>
      </c>
      <c r="AE39" s="1245"/>
      <c r="AF39" s="1245"/>
      <c r="AG39" s="1245">
        <v>3</v>
      </c>
      <c r="AH39" s="1245"/>
      <c r="AI39" s="1245"/>
      <c r="AJ39" s="1187" t="s">
        <v>756</v>
      </c>
      <c r="AK39" s="1187"/>
      <c r="AL39" s="410" t="s">
        <v>757</v>
      </c>
      <c r="AM39" s="392"/>
      <c r="AN39" s="392"/>
      <c r="AO39" s="392"/>
      <c r="AP39" s="392"/>
      <c r="AQ39" s="392"/>
    </row>
    <row r="40" spans="1:43" ht="18" customHeight="1">
      <c r="A40" s="1249" t="s">
        <v>758</v>
      </c>
      <c r="B40" s="1249"/>
      <c r="C40" s="1249"/>
      <c r="D40" s="383">
        <v>1400</v>
      </c>
      <c r="E40" s="383">
        <v>1310</v>
      </c>
      <c r="F40" s="1272">
        <v>1400</v>
      </c>
      <c r="G40" s="1273"/>
      <c r="H40" s="1274"/>
      <c r="I40" s="1272">
        <v>1470</v>
      </c>
      <c r="J40" s="1273"/>
      <c r="K40" s="1274"/>
      <c r="L40" s="1272">
        <v>1470</v>
      </c>
      <c r="M40" s="1273"/>
      <c r="N40" s="1274"/>
      <c r="O40" s="1272">
        <v>1330</v>
      </c>
      <c r="P40" s="1273"/>
      <c r="Q40" s="1274"/>
      <c r="R40" s="1272">
        <v>1400</v>
      </c>
      <c r="S40" s="1273"/>
      <c r="T40" s="1274"/>
      <c r="U40" s="1272">
        <v>1400</v>
      </c>
      <c r="V40" s="1273"/>
      <c r="W40" s="1274"/>
      <c r="X40" s="1272">
        <v>1330</v>
      </c>
      <c r="Y40" s="1273"/>
      <c r="Z40" s="1274"/>
      <c r="AA40" s="1272">
        <v>1330</v>
      </c>
      <c r="AB40" s="1273"/>
      <c r="AC40" s="1274"/>
      <c r="AD40" s="1272">
        <v>1330</v>
      </c>
      <c r="AE40" s="1273"/>
      <c r="AF40" s="1274"/>
      <c r="AG40" s="1272">
        <v>1400</v>
      </c>
      <c r="AH40" s="1273"/>
      <c r="AI40" s="1274"/>
      <c r="AJ40" s="1234">
        <f>SUM(D40:AI40)</f>
        <v>16570</v>
      </c>
      <c r="AK40" s="1234"/>
      <c r="AL40" s="1247">
        <f>ROUNDUP(AJ40/AJ41,1)</f>
        <v>70</v>
      </c>
      <c r="AM40" s="392"/>
      <c r="AN40" s="392"/>
      <c r="AO40" s="392"/>
      <c r="AP40" s="392"/>
      <c r="AQ40" s="392"/>
    </row>
    <row r="41" spans="1:43" ht="18" customHeight="1">
      <c r="A41" s="1249" t="s">
        <v>759</v>
      </c>
      <c r="B41" s="1249"/>
      <c r="C41" s="1249"/>
      <c r="D41" s="383">
        <v>20</v>
      </c>
      <c r="E41" s="383">
        <v>19</v>
      </c>
      <c r="F41" s="1246">
        <v>20</v>
      </c>
      <c r="G41" s="1246"/>
      <c r="H41" s="1246"/>
      <c r="I41" s="1246">
        <v>21</v>
      </c>
      <c r="J41" s="1246"/>
      <c r="K41" s="1246"/>
      <c r="L41" s="1246">
        <v>21</v>
      </c>
      <c r="M41" s="1246"/>
      <c r="N41" s="1246"/>
      <c r="O41" s="1246">
        <v>19</v>
      </c>
      <c r="P41" s="1246"/>
      <c r="Q41" s="1246"/>
      <c r="R41" s="1246">
        <v>20</v>
      </c>
      <c r="S41" s="1246"/>
      <c r="T41" s="1246"/>
      <c r="U41" s="1246">
        <v>20</v>
      </c>
      <c r="V41" s="1246"/>
      <c r="W41" s="1246"/>
      <c r="X41" s="1246">
        <v>19</v>
      </c>
      <c r="Y41" s="1246"/>
      <c r="Z41" s="1246"/>
      <c r="AA41" s="1246">
        <v>19</v>
      </c>
      <c r="AB41" s="1246"/>
      <c r="AC41" s="1246"/>
      <c r="AD41" s="1246">
        <v>19</v>
      </c>
      <c r="AE41" s="1246"/>
      <c r="AF41" s="1246"/>
      <c r="AG41" s="1246">
        <v>20</v>
      </c>
      <c r="AH41" s="1246"/>
      <c r="AI41" s="1246"/>
      <c r="AJ41" s="1234">
        <f>+SUM(D41:AI41)</f>
        <v>237</v>
      </c>
      <c r="AK41" s="1234"/>
      <c r="AL41" s="1248"/>
      <c r="AM41" s="392"/>
      <c r="AN41" s="392"/>
      <c r="AO41" s="392"/>
      <c r="AP41" s="392"/>
      <c r="AQ41" s="392"/>
    </row>
    <row r="42" spans="1:43" ht="5.0999999999999996" customHeight="1">
      <c r="A42" s="391"/>
      <c r="B42" s="391"/>
      <c r="C42" s="391"/>
      <c r="D42" s="392"/>
      <c r="E42" s="392"/>
      <c r="F42" s="392"/>
      <c r="G42" s="392"/>
      <c r="H42" s="392"/>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F42" s="390"/>
      <c r="AG42" s="390"/>
      <c r="AH42" s="390"/>
      <c r="AI42" s="390"/>
      <c r="AJ42" s="393"/>
      <c r="AK42" s="390"/>
      <c r="AL42" s="375"/>
      <c r="AM42" s="375"/>
      <c r="AN42" s="366"/>
    </row>
    <row r="43" spans="1:43" ht="18" customHeight="1">
      <c r="A43" s="365" t="s">
        <v>681</v>
      </c>
      <c r="B43" s="390"/>
      <c r="D43" s="390"/>
      <c r="E43" s="390"/>
      <c r="F43" s="390"/>
      <c r="G43" s="390"/>
      <c r="H43" s="390"/>
      <c r="I43" s="392"/>
      <c r="J43" s="392"/>
      <c r="K43" s="392"/>
      <c r="L43" s="392"/>
      <c r="M43" s="392"/>
      <c r="N43" s="392"/>
      <c r="O43" s="390"/>
      <c r="P43" s="390"/>
      <c r="Q43" s="390"/>
      <c r="R43" s="390"/>
      <c r="S43" s="390"/>
      <c r="T43" s="390"/>
      <c r="U43" s="390"/>
      <c r="V43" s="390"/>
      <c r="W43" s="375"/>
      <c r="X43" s="390"/>
      <c r="Y43" s="390"/>
      <c r="Z43" s="390"/>
      <c r="AA43" s="390"/>
      <c r="AB43" s="390"/>
      <c r="AC43" s="390"/>
      <c r="AD43" s="390"/>
      <c r="AE43" s="390"/>
      <c r="AF43" s="390"/>
      <c r="AG43" s="390"/>
      <c r="AH43" s="390"/>
      <c r="AI43" s="390"/>
      <c r="AJ43" s="393"/>
      <c r="AK43" s="390"/>
      <c r="AL43" s="375"/>
      <c r="AM43" s="375"/>
      <c r="AN43" s="366"/>
    </row>
    <row r="44" spans="1:43" ht="24.9" customHeight="1">
      <c r="A44" s="1187" t="s">
        <v>685</v>
      </c>
      <c r="B44" s="1187"/>
      <c r="C44" s="1187" t="s">
        <v>752</v>
      </c>
      <c r="D44" s="1187"/>
      <c r="E44" s="1194" t="s">
        <v>802</v>
      </c>
      <c r="F44" s="1194"/>
      <c r="G44" s="1194"/>
      <c r="H44" s="1194"/>
      <c r="I44" s="392"/>
      <c r="J44" s="392"/>
      <c r="K44" s="392"/>
      <c r="L44" s="392"/>
      <c r="M44" s="392"/>
      <c r="N44" s="392"/>
      <c r="O44" s="392"/>
      <c r="P44" s="392"/>
      <c r="Q44" s="392"/>
      <c r="R44" s="392"/>
      <c r="S44" s="392"/>
      <c r="T44" s="392"/>
      <c r="U44" s="392"/>
      <c r="W44" s="375"/>
      <c r="X44" s="390"/>
      <c r="Y44" s="390"/>
      <c r="Z44" s="390"/>
      <c r="AA44" s="390"/>
      <c r="AB44" s="390"/>
      <c r="AC44" s="390"/>
      <c r="AD44" s="390"/>
      <c r="AE44" s="390"/>
      <c r="AF44" s="390"/>
      <c r="AG44" s="390"/>
      <c r="AH44" s="390"/>
      <c r="AI44" s="390"/>
      <c r="AJ44" s="393"/>
      <c r="AK44" s="390"/>
      <c r="AL44" s="375"/>
      <c r="AM44" s="375"/>
      <c r="AN44" s="366"/>
    </row>
    <row r="45" spans="1:43" ht="18" customHeight="1">
      <c r="A45" s="1194" t="s">
        <v>687</v>
      </c>
      <c r="B45" s="1194"/>
      <c r="C45" s="1250">
        <f>ROUNDDOWN(IF(AL40&lt;=60,1,1+ROUNDUP((AL40-60)/40,0)),1)</f>
        <v>2</v>
      </c>
      <c r="D45" s="1250"/>
      <c r="E45" s="1250">
        <f>ROUNDDOWN(AL40/10,1)</f>
        <v>7</v>
      </c>
      <c r="F45" s="1250"/>
      <c r="G45" s="1250"/>
      <c r="H45" s="1250"/>
      <c r="I45" s="392"/>
      <c r="J45" s="392"/>
      <c r="K45" s="392"/>
      <c r="L45" s="392"/>
      <c r="M45" s="392"/>
      <c r="N45" s="392"/>
      <c r="O45" s="392"/>
      <c r="P45" s="392"/>
      <c r="Q45" s="392"/>
      <c r="R45" s="392"/>
      <c r="S45" s="392"/>
      <c r="T45" s="392"/>
      <c r="U45" s="392"/>
      <c r="W45" s="375"/>
      <c r="X45" s="390"/>
      <c r="Y45" s="390"/>
      <c r="Z45" s="390"/>
      <c r="AA45" s="390"/>
      <c r="AB45" s="390"/>
      <c r="AC45" s="390"/>
      <c r="AD45" s="390"/>
      <c r="AE45" s="390"/>
      <c r="AF45" s="390"/>
      <c r="AG45" s="390"/>
      <c r="AH45" s="390"/>
      <c r="AI45" s="390"/>
      <c r="AJ45" s="393"/>
      <c r="AK45" s="390"/>
      <c r="AL45" s="375"/>
      <c r="AM45" s="375"/>
      <c r="AN45" s="366"/>
    </row>
    <row r="46" spans="1:43" ht="5.0999999999999996" customHeight="1">
      <c r="A46" s="391"/>
      <c r="B46" s="391"/>
      <c r="C46" s="391"/>
      <c r="D46" s="391"/>
      <c r="E46" s="391"/>
      <c r="F46" s="391"/>
      <c r="G46" s="391"/>
      <c r="H46" s="391"/>
      <c r="I46" s="391"/>
      <c r="J46" s="390"/>
      <c r="K46" s="390"/>
      <c r="L46" s="390"/>
      <c r="M46" s="393"/>
      <c r="N46" s="390"/>
      <c r="O46" s="390"/>
      <c r="P46" s="390"/>
      <c r="Q46" s="392"/>
      <c r="W46" s="375"/>
      <c r="X46" s="390"/>
      <c r="Y46" s="390"/>
      <c r="Z46" s="390"/>
      <c r="AA46" s="390"/>
      <c r="AB46" s="390"/>
      <c r="AC46" s="390"/>
      <c r="AD46" s="390"/>
      <c r="AE46" s="390"/>
      <c r="AF46" s="390"/>
      <c r="AG46" s="390"/>
      <c r="AH46" s="390"/>
      <c r="AI46" s="390"/>
      <c r="AJ46" s="393"/>
      <c r="AK46" s="390"/>
      <c r="AL46" s="375"/>
      <c r="AM46" s="375"/>
      <c r="AN46" s="366"/>
    </row>
    <row r="47" spans="1:43" ht="21" customHeight="1">
      <c r="A47" s="365" t="s">
        <v>704</v>
      </c>
      <c r="B47" s="369"/>
      <c r="C47" s="370"/>
      <c r="D47" s="370"/>
      <c r="E47" s="370"/>
      <c r="F47" s="370"/>
      <c r="G47" s="366"/>
      <c r="H47" s="366"/>
      <c r="I47" s="366"/>
      <c r="J47" s="366"/>
      <c r="K47" s="366"/>
      <c r="L47" s="366"/>
      <c r="M47" s="366"/>
      <c r="N47" s="366"/>
      <c r="O47" s="366"/>
      <c r="P47" s="366"/>
      <c r="Q47" s="366"/>
      <c r="R47" s="366"/>
      <c r="S47" s="366"/>
      <c r="T47" s="366"/>
      <c r="U47" s="366"/>
      <c r="V47" s="366"/>
      <c r="W47" s="366"/>
      <c r="X47" s="366"/>
      <c r="Y47" s="366"/>
      <c r="Z47" s="366"/>
      <c r="AA47" s="366"/>
      <c r="AB47" s="366"/>
      <c r="AC47" s="366"/>
      <c r="AD47" s="366"/>
      <c r="AE47" s="366"/>
      <c r="AF47" s="366"/>
      <c r="AG47" s="366"/>
      <c r="AH47" s="366"/>
      <c r="AI47" s="366"/>
      <c r="AJ47" s="366"/>
      <c r="AK47" s="366"/>
      <c r="AL47" s="370"/>
      <c r="AM47" s="370"/>
      <c r="AN47" s="366"/>
    </row>
    <row r="48" spans="1:43" ht="24.9" customHeight="1">
      <c r="A48" s="366"/>
      <c r="B48" s="375"/>
      <c r="C48" s="1224" t="str">
        <f>IF(VLOOKUP($AK$1,[6]選択肢!$A$1:$J$32,C53,FALSE)=0,"-",VLOOKUP($AK$1,[6]選択肢!$A$1:$J$32,C53,FALSE))</f>
        <v>管理者</v>
      </c>
      <c r="D48" s="1225"/>
      <c r="E48" s="1226" t="str">
        <f>IF(VLOOKUP($AK$1,[6]選択肢!$A$1:$J$32,E53,FALSE)=0,"-",VLOOKUP($AK$1,[6]選択肢!$A$1:$J$32,E53,FALSE))</f>
        <v>サービス管理責任者</v>
      </c>
      <c r="F48" s="1226"/>
      <c r="G48" s="1226"/>
      <c r="H48" s="1226"/>
      <c r="I48" s="1224" t="str">
        <f>IF(VLOOKUP($AK$1,[6]選択肢!$A$1:$J$32,I53,FALSE)=0,"-",VLOOKUP($AK$1,[6]選択肢!$A$1:$J$32,I53,FALSE))</f>
        <v>職業指導員</v>
      </c>
      <c r="J48" s="1225"/>
      <c r="K48" s="1225"/>
      <c r="L48" s="1225"/>
      <c r="M48" s="1225"/>
      <c r="N48" s="1227"/>
      <c r="O48" s="1224" t="str">
        <f>IF(VLOOKUP($AK$1,[6]選択肢!$A$1:$J$32,O53,FALSE)=0,"-",VLOOKUP($AK$1,[6]選択肢!$A$1:$J$32,O53,FALSE))</f>
        <v>生活支援員</v>
      </c>
      <c r="P48" s="1225"/>
      <c r="Q48" s="1225"/>
      <c r="R48" s="1225"/>
      <c r="S48" s="1225"/>
      <c r="T48" s="1227"/>
      <c r="U48" s="1224" t="str">
        <f>IF(VLOOKUP($AK$1,[6]選択肢!$A$1:$J$32,U53,FALSE)=0,"-",VLOOKUP($AK$1,[6]選択肢!$A$1:$J$32,U53,FALSE))</f>
        <v>-</v>
      </c>
      <c r="V48" s="1225"/>
      <c r="W48" s="1225"/>
      <c r="X48" s="1225"/>
      <c r="Y48" s="1225"/>
      <c r="Z48" s="1227"/>
      <c r="AA48" s="1224" t="str">
        <f>IF(VLOOKUP($AK$1,[6]選択肢!$A$1:$J$32,AA53,FALSE)=0,"-",VLOOKUP($AK$1,[6]選択肢!$A$1:$J$32,AA53,FALSE))</f>
        <v>-</v>
      </c>
      <c r="AB48" s="1225"/>
      <c r="AC48" s="1225"/>
      <c r="AD48" s="1225"/>
      <c r="AE48" s="1225"/>
      <c r="AF48" s="1227"/>
      <c r="AG48" s="1226" t="str">
        <f>IF(VLOOKUP($AK$1,[6]選択肢!$A$1:$J$32,AG53,FALSE)=0,"-",VLOOKUP($AK$1,[6]選択肢!$A$1:$J$32,AG53,FALSE))</f>
        <v>-</v>
      </c>
      <c r="AH48" s="1226"/>
      <c r="AI48" s="1226"/>
      <c r="AJ48" s="1226"/>
      <c r="AK48" s="1226"/>
      <c r="AL48" s="1226" t="str">
        <f>IF(VLOOKUP($AK$1,[6]選択肢!$A$1:$J$32,AL53,FALSE)=0,"-",VLOOKUP($AK$1,[6]選択肢!$A$1:$J$32,AL53,FALSE))</f>
        <v>-</v>
      </c>
      <c r="AM48" s="1226"/>
      <c r="AN48" s="366"/>
    </row>
    <row r="49" spans="1:40" ht="18" customHeight="1">
      <c r="A49" s="366"/>
      <c r="B49" s="375"/>
      <c r="C49" s="407" t="s">
        <v>705</v>
      </c>
      <c r="D49" s="407" t="s">
        <v>706</v>
      </c>
      <c r="E49" s="408" t="s">
        <v>705</v>
      </c>
      <c r="F49" s="1233" t="s">
        <v>706</v>
      </c>
      <c r="G49" s="1233"/>
      <c r="H49" s="1233"/>
      <c r="I49" s="1229" t="s">
        <v>705</v>
      </c>
      <c r="J49" s="1230"/>
      <c r="K49" s="1231"/>
      <c r="L49" s="1229" t="s">
        <v>706</v>
      </c>
      <c r="M49" s="1230"/>
      <c r="N49" s="1231"/>
      <c r="O49" s="1229" t="s">
        <v>705</v>
      </c>
      <c r="P49" s="1230"/>
      <c r="Q49" s="1231"/>
      <c r="R49" s="1229" t="s">
        <v>706</v>
      </c>
      <c r="S49" s="1230"/>
      <c r="T49" s="1231"/>
      <c r="U49" s="1229" t="s">
        <v>705</v>
      </c>
      <c r="V49" s="1230"/>
      <c r="W49" s="1231"/>
      <c r="X49" s="1229" t="s">
        <v>706</v>
      </c>
      <c r="Y49" s="1230"/>
      <c r="Z49" s="1231"/>
      <c r="AA49" s="1229" t="s">
        <v>705</v>
      </c>
      <c r="AB49" s="1230"/>
      <c r="AC49" s="1231"/>
      <c r="AD49" s="1229" t="s">
        <v>706</v>
      </c>
      <c r="AE49" s="1230"/>
      <c r="AF49" s="1231"/>
      <c r="AG49" s="1229" t="s">
        <v>705</v>
      </c>
      <c r="AH49" s="1230"/>
      <c r="AI49" s="1231"/>
      <c r="AJ49" s="1229" t="s">
        <v>706</v>
      </c>
      <c r="AK49" s="1231"/>
      <c r="AL49" s="408" t="s">
        <v>761</v>
      </c>
      <c r="AM49" s="408" t="s">
        <v>762</v>
      </c>
      <c r="AN49" s="366"/>
    </row>
    <row r="50" spans="1:40" ht="18" customHeight="1">
      <c r="A50" s="366"/>
      <c r="B50" s="400" t="s">
        <v>707</v>
      </c>
      <c r="C50" s="408">
        <f>COUNTIFS($B$12:$B$31,C$48,$C$12:$C$31,"A",$E$12:$E$31,"*")</f>
        <v>1</v>
      </c>
      <c r="D50" s="408">
        <f>COUNTIFS($B$12:$B$31,C$48,$C$12:$C$31,"B",$E$12:$E$31,"*")</f>
        <v>0</v>
      </c>
      <c r="E50" s="408">
        <f>COUNTIFS($B$12:$B$31,E$48,$C$12:$C$31,"A",$E$12:$E$31,"*")</f>
        <v>0</v>
      </c>
      <c r="F50" s="1229">
        <f>COUNTIFS($B$12:$B$31,E$48,$C$12:$C$31,"B",$E$12:$E$31,"*")</f>
        <v>1</v>
      </c>
      <c r="G50" s="1230"/>
      <c r="H50" s="1231"/>
      <c r="I50" s="1229">
        <f>COUNTIFS($B$12:$B$31,I$48,$C$12:$C$31,"A",$E$12:$E$31,"*")</f>
        <v>0</v>
      </c>
      <c r="J50" s="1230"/>
      <c r="K50" s="1231"/>
      <c r="L50" s="1229">
        <f>COUNTIFS($B$12:$B$31,I$48,$C$12:$C$31,"B",$E$12:$E$31,"*")</f>
        <v>0</v>
      </c>
      <c r="M50" s="1230"/>
      <c r="N50" s="1231"/>
      <c r="O50" s="1229">
        <f>COUNTIFS($B$12:$B$31,O$48,$C$12:$C$31,"A",$E$12:$E$31,"*")</f>
        <v>0</v>
      </c>
      <c r="P50" s="1230"/>
      <c r="Q50" s="1231"/>
      <c r="R50" s="1229">
        <f>COUNTIFS($B$12:$B$31,O$48,$C$12:$C$31,"B",$E$12:$E$31,"*")</f>
        <v>0</v>
      </c>
      <c r="S50" s="1230"/>
      <c r="T50" s="1231"/>
      <c r="U50" s="1229">
        <f>COUNTIFS($B$12:$B$31,U$48,$C$12:$C$31,"A",$E$12:$E$31,"*")</f>
        <v>0</v>
      </c>
      <c r="V50" s="1230"/>
      <c r="W50" s="1231"/>
      <c r="X50" s="1229">
        <f>COUNTIFS($B$12:$B$31,U$48,$C$12:$C$31,"B",$E$12:$E$31,"*")</f>
        <v>0</v>
      </c>
      <c r="Y50" s="1230"/>
      <c r="Z50" s="1231"/>
      <c r="AA50" s="1229">
        <f>COUNTIFS($B$12:$B$31,AA$48,$C$12:$C$31,"A",$E$12:$E$31,"*")</f>
        <v>0</v>
      </c>
      <c r="AB50" s="1230"/>
      <c r="AC50" s="1231"/>
      <c r="AD50" s="1229">
        <f>COUNTIFS($B$12:$B$31,AA$48,$C$12:$C$31,"B",$E$12:$E$31,"*")</f>
        <v>0</v>
      </c>
      <c r="AE50" s="1230"/>
      <c r="AF50" s="1231"/>
      <c r="AG50" s="1229">
        <f>COUNTIFS($B$12:$B$31,AG$48,$C$12:$C$31,"A",$E$12:$E$31,"*")</f>
        <v>0</v>
      </c>
      <c r="AH50" s="1230"/>
      <c r="AI50" s="1231"/>
      <c r="AJ50" s="1229">
        <f>COUNTIFS($B$12:$B$31,AG$48,$C$12:$C$31,"B",$E$12:$E$31,"*")</f>
        <v>0</v>
      </c>
      <c r="AK50" s="1231"/>
      <c r="AL50" s="408">
        <f>COUNTIFS($B$12:$B$31,AL$48,$C$12:$C$31,"A",$E$12:$E$31,"*")</f>
        <v>0</v>
      </c>
      <c r="AM50" s="408">
        <f>COUNTIFS($B$12:$B$31,AL$48,$C$12:$C$31,"B",$E$12:$E$31,"*")</f>
        <v>0</v>
      </c>
      <c r="AN50" s="366"/>
    </row>
    <row r="51" spans="1:40" ht="18" customHeight="1">
      <c r="A51" s="366"/>
      <c r="B51" s="410" t="s">
        <v>708</v>
      </c>
      <c r="C51" s="408">
        <f>COUNTIFS($B$12:$B$31,C$48,$C$12:$C$31,"C",$E$12:$E$31,"*")</f>
        <v>0</v>
      </c>
      <c r="D51" s="408">
        <f>COUNTIFS($B$12:$B$31,C$48,$C$12:$C$31,"D",$E$12:$E$31,"*")</f>
        <v>0</v>
      </c>
      <c r="E51" s="408">
        <f>COUNTIFS($B$12:$B$31,E$48,$C$12:$C$31,"C",$E$12:$E$31,"*")</f>
        <v>0</v>
      </c>
      <c r="F51" s="1229">
        <f>COUNTIFS($B$12:$B$31,E$48,$C$12:$C$31,"D",$E$12:$E$31,"*")</f>
        <v>0</v>
      </c>
      <c r="G51" s="1230"/>
      <c r="H51" s="1231"/>
      <c r="I51" s="1229">
        <f>COUNTIFS($B$12:$B$31,I$48,$C$12:$C$31,"C",$E$12:$E$31,"*")</f>
        <v>1</v>
      </c>
      <c r="J51" s="1230"/>
      <c r="K51" s="1231"/>
      <c r="L51" s="1229">
        <f>COUNTIFS($B$12:$B$31,I$48,$C$12:$C$31,"D",$E$12:$E$31,"*")</f>
        <v>0</v>
      </c>
      <c r="M51" s="1230"/>
      <c r="N51" s="1231"/>
      <c r="O51" s="1229">
        <f>COUNTIFS($B$12:$B$31,O$48,$C$12:$C$31,"C",$E$12:$E$31,"*")</f>
        <v>0</v>
      </c>
      <c r="P51" s="1230"/>
      <c r="Q51" s="1231"/>
      <c r="R51" s="1229">
        <f>COUNTIFS($B$12:$B$31,O$48,$C$12:$C$31,"D",$E$12:$E$31,"*")</f>
        <v>1</v>
      </c>
      <c r="S51" s="1230"/>
      <c r="T51" s="1231"/>
      <c r="U51" s="1229">
        <f>COUNTIFS($B$12:$B$31,U$48,$C$12:$C$31,"C",$E$12:$E$31,"*")</f>
        <v>0</v>
      </c>
      <c r="V51" s="1230"/>
      <c r="W51" s="1231"/>
      <c r="X51" s="1229">
        <f>COUNTIFS($B$12:$B$31,U$48,$C$12:$C$31,"D",$E$12:$E$31,"*")</f>
        <v>0</v>
      </c>
      <c r="Y51" s="1230"/>
      <c r="Z51" s="1231"/>
      <c r="AA51" s="1229">
        <f>COUNTIFS($B$12:$B$31,AA$48,$C$12:$C$31,"C",$E$12:$E$31,"*")</f>
        <v>0</v>
      </c>
      <c r="AB51" s="1230"/>
      <c r="AC51" s="1231"/>
      <c r="AD51" s="1229">
        <f>COUNTIFS($B$12:$B$31,AA$48,$C$12:$C$31,"D",$E$12:$E$31,"*")</f>
        <v>0</v>
      </c>
      <c r="AE51" s="1230"/>
      <c r="AF51" s="1231"/>
      <c r="AG51" s="1229">
        <f>COUNTIFS($B$12:$B$31,AG$48,$C$12:$C$31,"C",$E$12:$E$31,"*")</f>
        <v>0</v>
      </c>
      <c r="AH51" s="1230"/>
      <c r="AI51" s="1231"/>
      <c r="AJ51" s="1229">
        <f>COUNTIFS($B$12:$B$31,AG$48,$C$12:$C$31,"D",$E$12:$E$31,"*")</f>
        <v>0</v>
      </c>
      <c r="AK51" s="1231"/>
      <c r="AL51" s="408">
        <f>COUNTIFS($B$12:$B$31,AL$48,$C$12:$C$31,"C",$E$12:$E$31,"*")</f>
        <v>0</v>
      </c>
      <c r="AM51" s="408">
        <f>COUNTIFS($B$12:$B$31,AL$48,$C$12:$C$31,"D",$E$12:$E$31,"*")</f>
        <v>0</v>
      </c>
      <c r="AN51" s="366"/>
    </row>
    <row r="52" spans="1:40" ht="24.9" customHeight="1">
      <c r="A52" s="366"/>
      <c r="B52" s="410" t="s">
        <v>709</v>
      </c>
      <c r="C52" s="1224">
        <f>IF($AK$3="４週",SUMIFS($AK$12:$AK$31,$B$12:$B$31,C48)/4/$AH$6,IF($AK$3="歴月",SUMIFS($AK$12:$AK$31,$B$12:$B$31,C48)/$AL$6,"記載する期間を選択してください"))</f>
        <v>0</v>
      </c>
      <c r="D52" s="1227"/>
      <c r="E52" s="1224">
        <f>IF($AK$3="４週",SUMIFS($AK$12:$AK$31,$B$12:$B$31,E48)/4/$AH$6,IF($AK$3="歴月",SUMIFS($AK$12:$AK$31,$B$12:$B$31,E48)/$AL$6,"記載する期間を選択してください"))</f>
        <v>0</v>
      </c>
      <c r="F52" s="1225"/>
      <c r="G52" s="1225"/>
      <c r="H52" s="1227"/>
      <c r="I52" s="1224">
        <f>IF($AK$3="４週",SUMIFS($AK$12:$AK$31,$B$12:$B$31,I48)/4/$AH$6,IF($AK$3="歴月",SUMIFS($AK$12:$AK$31,$B$12:$B$31,I48)/$AL$6,"記載する期間を選択してください"))</f>
        <v>0</v>
      </c>
      <c r="J52" s="1225"/>
      <c r="K52" s="1225"/>
      <c r="L52" s="1225"/>
      <c r="M52" s="1225"/>
      <c r="N52" s="1227"/>
      <c r="O52" s="1224">
        <f>IF($AK$3="４週",SUMIFS($AK$12:$AK$31,$B$12:$B$31,O48)/4/$AH$6,IF($AK$3="歴月",SUMIFS($AK$12:$AK$31,$B$12:$B$31,O48)/$AL$6,"記載する期間を選択してください"))</f>
        <v>0</v>
      </c>
      <c r="P52" s="1225"/>
      <c r="Q52" s="1225"/>
      <c r="R52" s="1225"/>
      <c r="S52" s="1225"/>
      <c r="T52" s="1227"/>
      <c r="U52" s="1224">
        <f>IF($AK$3="４週",SUMIFS($AK$12:$AK$31,$B$12:$B$31,U48)/4/$AH$6,IF($AK$3="歴月",SUMIFS($AK$12:$AK$31,$B$12:$B$31,U48)/$AL$6,"記載する期間を選択してください"))</f>
        <v>0</v>
      </c>
      <c r="V52" s="1225"/>
      <c r="W52" s="1225"/>
      <c r="X52" s="1225"/>
      <c r="Y52" s="1225"/>
      <c r="Z52" s="1227"/>
      <c r="AA52" s="1224">
        <f>IF($AK$3="４週",SUMIFS($AK$12:$AK$31,$B$12:$B$31,AA48)/4/$AH$6,IF($AK$3="歴月",SUMIFS($AK$12:$AK$31,$B$12:$B$31,AA48)/$AL$6,"記載する期間を選択してください"))</f>
        <v>0</v>
      </c>
      <c r="AB52" s="1225"/>
      <c r="AC52" s="1225"/>
      <c r="AD52" s="1225"/>
      <c r="AE52" s="1225"/>
      <c r="AF52" s="1227"/>
      <c r="AG52" s="1224">
        <f>IF($AK$3="４週",SUMIFS($AK$12:$AK$31,$B$12:$B$31,AG48)/4/$AH$6,IF($AK$3="歴月",SUMIFS($AK$12:$AK$31,$B$12:$B$31,AG48)/$AL$6,"記載する期間を選択してください"))</f>
        <v>0</v>
      </c>
      <c r="AH52" s="1225"/>
      <c r="AI52" s="1225"/>
      <c r="AJ52" s="1225"/>
      <c r="AK52" s="1227"/>
      <c r="AL52" s="1224">
        <f>IF($AK$3="４週",SUMIFS($AK$12:$AK$31,$B$12:$B$31,AL48)/4/$AH$6,IF($AK$3="歴月",SUMIFS($AK$12:$AK$31,$B$12:$B$31,AL48)/$AL$6,"記載する期間を選択してください"))</f>
        <v>0</v>
      </c>
      <c r="AM52" s="1227"/>
      <c r="AN52" s="366"/>
    </row>
    <row r="53" spans="1:40" ht="5.0999999999999996" customHeight="1">
      <c r="A53" s="366"/>
      <c r="B53" s="369"/>
      <c r="C53" s="412">
        <v>2</v>
      </c>
      <c r="D53" s="412"/>
      <c r="E53" s="412">
        <v>3</v>
      </c>
      <c r="F53" s="412"/>
      <c r="G53" s="412"/>
      <c r="H53" s="412"/>
      <c r="I53" s="412">
        <v>4</v>
      </c>
      <c r="J53" s="412"/>
      <c r="K53" s="412"/>
      <c r="L53" s="412"/>
      <c r="M53" s="412"/>
      <c r="N53" s="412"/>
      <c r="O53" s="412">
        <v>5</v>
      </c>
      <c r="P53" s="412"/>
      <c r="Q53" s="412"/>
      <c r="R53" s="412"/>
      <c r="S53" s="412"/>
      <c r="T53" s="412"/>
      <c r="U53" s="412">
        <v>6</v>
      </c>
      <c r="V53" s="412"/>
      <c r="W53" s="412"/>
      <c r="X53" s="412"/>
      <c r="Y53" s="412"/>
      <c r="Z53" s="412"/>
      <c r="AA53" s="412">
        <v>7</v>
      </c>
      <c r="AB53" s="412"/>
      <c r="AC53" s="412"/>
      <c r="AD53" s="412"/>
      <c r="AE53" s="412"/>
      <c r="AF53" s="412"/>
      <c r="AG53" s="412">
        <v>8</v>
      </c>
      <c r="AH53" s="412"/>
      <c r="AI53" s="412"/>
      <c r="AJ53" s="412"/>
      <c r="AK53" s="412"/>
      <c r="AL53" s="412">
        <v>9</v>
      </c>
      <c r="AM53" s="413"/>
      <c r="AN53" s="366"/>
    </row>
    <row r="54" spans="1:40" ht="15" customHeight="1">
      <c r="A54" s="390" t="s">
        <v>710</v>
      </c>
      <c r="B54" s="375"/>
      <c r="C54" s="409"/>
      <c r="D54" s="409"/>
      <c r="E54" s="409"/>
      <c r="F54" s="390"/>
      <c r="G54" s="409"/>
      <c r="H54" s="413"/>
      <c r="I54" s="413"/>
      <c r="J54" s="413"/>
      <c r="K54" s="413"/>
      <c r="L54" s="413"/>
      <c r="M54" s="413"/>
      <c r="N54" s="413"/>
      <c r="O54" s="413"/>
      <c r="P54" s="413"/>
      <c r="Q54" s="413"/>
      <c r="R54" s="413">
        <v>6</v>
      </c>
      <c r="S54" s="413"/>
      <c r="T54" s="413"/>
      <c r="U54" s="413"/>
      <c r="V54" s="413"/>
      <c r="W54" s="413"/>
      <c r="X54" s="413">
        <v>7</v>
      </c>
      <c r="Y54" s="413"/>
      <c r="Z54" s="413"/>
      <c r="AA54" s="413"/>
      <c r="AB54" s="413"/>
      <c r="AC54" s="413"/>
      <c r="AD54" s="413">
        <v>8</v>
      </c>
      <c r="AE54" s="413"/>
      <c r="AF54" s="413"/>
      <c r="AG54" s="366"/>
      <c r="AH54" s="366"/>
      <c r="AI54" s="366"/>
      <c r="AJ54" s="366">
        <v>9</v>
      </c>
      <c r="AK54" s="370"/>
      <c r="AL54" s="418"/>
      <c r="AM54" s="366"/>
    </row>
    <row r="55" spans="1:40" s="390" customFormat="1" ht="15" customHeight="1">
      <c r="A55" s="390" t="s">
        <v>711</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row>
    <row r="56" spans="1:40" s="390" customFormat="1" ht="15" customHeight="1">
      <c r="A56" s="390" t="s">
        <v>712</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row>
    <row r="57" spans="1:40" s="390" customFormat="1" ht="15" customHeight="1">
      <c r="A57" s="390" t="s">
        <v>804</v>
      </c>
      <c r="B57" s="391"/>
      <c r="C57" s="391"/>
      <c r="D57" s="391"/>
      <c r="E57" s="391"/>
      <c r="F57" s="391"/>
      <c r="G57" s="391"/>
      <c r="H57" s="365"/>
      <c r="I57" s="365"/>
      <c r="J57" s="365"/>
      <c r="K57" s="365"/>
      <c r="L57" s="365"/>
      <c r="M57" s="365"/>
      <c r="N57" s="365"/>
      <c r="O57" s="365"/>
      <c r="P57" s="365"/>
      <c r="Q57" s="365"/>
      <c r="R57" s="365"/>
      <c r="S57" s="365"/>
      <c r="T57" s="365"/>
      <c r="U57" s="365"/>
      <c r="V57" s="365"/>
      <c r="W57" s="365"/>
      <c r="X57" s="365"/>
      <c r="Y57" s="365"/>
      <c r="Z57" s="365"/>
      <c r="AA57" s="365"/>
      <c r="AB57" s="365"/>
      <c r="AC57" s="365"/>
      <c r="AD57" s="365"/>
      <c r="AE57" s="365"/>
      <c r="AF57" s="365"/>
      <c r="AG57" s="365"/>
      <c r="AH57" s="365"/>
      <c r="AI57" s="365"/>
      <c r="AJ57" s="365"/>
      <c r="AK57" s="365"/>
      <c r="AL57" s="365"/>
      <c r="AM57" s="365"/>
    </row>
    <row r="58" spans="1:40" s="390" customFormat="1" ht="15" customHeight="1">
      <c r="A58" s="390" t="s">
        <v>805</v>
      </c>
      <c r="B58" s="391"/>
      <c r="C58" s="391"/>
      <c r="D58" s="391"/>
      <c r="E58" s="391"/>
      <c r="F58" s="391"/>
      <c r="G58" s="391"/>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5"/>
      <c r="AK58" s="365"/>
      <c r="AL58" s="365"/>
      <c r="AM58" s="365"/>
    </row>
    <row r="59" spans="1:40" s="390" customFormat="1" ht="15" customHeight="1">
      <c r="A59" s="390" t="s">
        <v>806</v>
      </c>
      <c r="B59" s="391"/>
      <c r="C59" s="391"/>
      <c r="D59" s="391"/>
      <c r="E59" s="391"/>
      <c r="F59" s="391"/>
      <c r="G59" s="391"/>
      <c r="H59" s="365"/>
      <c r="I59" s="365"/>
      <c r="J59" s="365"/>
      <c r="K59" s="365"/>
      <c r="L59" s="365"/>
      <c r="M59" s="365"/>
      <c r="N59" s="365"/>
      <c r="O59" s="365"/>
      <c r="P59" s="365"/>
      <c r="Q59" s="365"/>
      <c r="R59" s="365"/>
      <c r="S59" s="365"/>
      <c r="T59" s="365"/>
      <c r="U59" s="365"/>
      <c r="V59" s="365"/>
      <c r="W59" s="365"/>
      <c r="X59" s="365"/>
      <c r="Y59" s="365"/>
      <c r="Z59" s="365"/>
      <c r="AA59" s="365"/>
      <c r="AB59" s="365"/>
      <c r="AC59" s="365"/>
      <c r="AD59" s="365"/>
      <c r="AE59" s="365"/>
      <c r="AF59" s="365"/>
      <c r="AG59" s="365"/>
      <c r="AH59" s="365"/>
      <c r="AI59" s="365"/>
      <c r="AJ59" s="365"/>
      <c r="AK59" s="365"/>
      <c r="AL59" s="365"/>
      <c r="AM59" s="365"/>
    </row>
    <row r="60" spans="1:40" ht="15" customHeight="1">
      <c r="A60" s="390" t="s">
        <v>715</v>
      </c>
      <c r="B60" s="419"/>
      <c r="C60" s="390"/>
      <c r="D60" s="390"/>
      <c r="E60" s="390"/>
      <c r="F60" s="390"/>
      <c r="G60" s="390"/>
    </row>
    <row r="61" spans="1:40" ht="15" customHeight="1">
      <c r="A61" s="390" t="s">
        <v>807</v>
      </c>
      <c r="B61" s="419"/>
      <c r="C61" s="390"/>
      <c r="D61" s="390"/>
      <c r="E61" s="390"/>
      <c r="F61" s="390"/>
      <c r="G61" s="390"/>
    </row>
    <row r="62" spans="1:40" ht="15" customHeight="1">
      <c r="A62" s="390"/>
      <c r="B62" s="400" t="s">
        <v>717</v>
      </c>
      <c r="C62" s="1187" t="s">
        <v>718</v>
      </c>
      <c r="D62" s="1187"/>
      <c r="E62" s="1187"/>
      <c r="F62" s="390"/>
      <c r="G62" s="390"/>
    </row>
    <row r="63" spans="1:40" ht="15" customHeight="1">
      <c r="A63" s="390"/>
      <c r="B63" s="420" t="s">
        <v>668</v>
      </c>
      <c r="C63" s="1234" t="s">
        <v>719</v>
      </c>
      <c r="D63" s="1234"/>
      <c r="E63" s="1234"/>
      <c r="F63" s="390"/>
      <c r="G63" s="390"/>
    </row>
    <row r="64" spans="1:40" ht="15" customHeight="1">
      <c r="A64" s="390"/>
      <c r="B64" s="420" t="s">
        <v>670</v>
      </c>
      <c r="C64" s="1234" t="s">
        <v>720</v>
      </c>
      <c r="D64" s="1234"/>
      <c r="E64" s="1234"/>
      <c r="F64" s="390"/>
      <c r="G64" s="390"/>
    </row>
    <row r="65" spans="1:7" ht="15" customHeight="1">
      <c r="A65" s="390"/>
      <c r="B65" s="420" t="s">
        <v>671</v>
      </c>
      <c r="C65" s="1234" t="s">
        <v>721</v>
      </c>
      <c r="D65" s="1234"/>
      <c r="E65" s="1234"/>
      <c r="F65" s="390"/>
      <c r="G65" s="390"/>
    </row>
    <row r="66" spans="1:7" ht="15" customHeight="1">
      <c r="A66" s="390"/>
      <c r="B66" s="420" t="s">
        <v>673</v>
      </c>
      <c r="C66" s="1234" t="s">
        <v>722</v>
      </c>
      <c r="D66" s="1234"/>
      <c r="E66" s="1234"/>
      <c r="F66" s="390"/>
      <c r="G66" s="390"/>
    </row>
    <row r="67" spans="1:7" ht="15" customHeight="1">
      <c r="A67" s="390"/>
      <c r="B67" s="390" t="s">
        <v>723</v>
      </c>
      <c r="C67" s="390"/>
      <c r="D67" s="390"/>
      <c r="E67" s="390"/>
      <c r="F67" s="390"/>
      <c r="G67" s="390"/>
    </row>
    <row r="68" spans="1:7" ht="15" customHeight="1">
      <c r="A68" s="390"/>
      <c r="B68" s="390" t="s">
        <v>724</v>
      </c>
      <c r="C68" s="390"/>
      <c r="D68" s="390"/>
      <c r="E68" s="390"/>
      <c r="F68" s="390"/>
      <c r="G68" s="390"/>
    </row>
    <row r="69" spans="1:7" ht="15" customHeight="1">
      <c r="A69" s="390"/>
      <c r="B69" s="390" t="s">
        <v>725</v>
      </c>
      <c r="C69" s="390"/>
      <c r="D69" s="390"/>
      <c r="E69" s="390"/>
      <c r="F69" s="390"/>
      <c r="G69" s="390"/>
    </row>
    <row r="70" spans="1:7" ht="15" customHeight="1">
      <c r="A70" s="390" t="s">
        <v>808</v>
      </c>
      <c r="B70" s="419"/>
      <c r="C70" s="390"/>
      <c r="D70" s="390"/>
      <c r="E70" s="390"/>
      <c r="F70" s="390"/>
      <c r="G70" s="390"/>
    </row>
    <row r="71" spans="1:7" ht="15" customHeight="1">
      <c r="A71" s="390" t="s">
        <v>785</v>
      </c>
      <c r="B71" s="419"/>
      <c r="C71" s="390"/>
      <c r="D71" s="390"/>
      <c r="E71" s="390"/>
      <c r="F71" s="390"/>
      <c r="G71" s="390"/>
    </row>
    <row r="72" spans="1:7" ht="15" customHeight="1">
      <c r="A72" s="390" t="s">
        <v>728</v>
      </c>
      <c r="B72" s="419"/>
      <c r="C72" s="390"/>
      <c r="D72" s="390"/>
      <c r="E72" s="390"/>
      <c r="F72" s="390"/>
      <c r="G72" s="390"/>
    </row>
    <row r="73" spans="1:7" ht="15" customHeight="1">
      <c r="A73" s="390" t="s">
        <v>809</v>
      </c>
      <c r="B73" s="419"/>
      <c r="C73" s="390"/>
      <c r="D73" s="390"/>
      <c r="E73" s="390"/>
      <c r="F73" s="390"/>
      <c r="G73" s="390"/>
    </row>
    <row r="74" spans="1:7" ht="15" customHeight="1">
      <c r="A74" s="390" t="s">
        <v>810</v>
      </c>
      <c r="B74" s="419"/>
      <c r="C74" s="390"/>
      <c r="D74" s="390"/>
      <c r="E74" s="390"/>
      <c r="F74" s="390"/>
      <c r="G74" s="390"/>
    </row>
    <row r="75" spans="1:7" ht="15" customHeight="1">
      <c r="A75" s="390" t="s">
        <v>811</v>
      </c>
      <c r="B75" s="419"/>
      <c r="C75" s="390"/>
      <c r="D75" s="390"/>
      <c r="E75" s="390"/>
      <c r="F75" s="390"/>
      <c r="G75" s="390"/>
    </row>
    <row r="76" spans="1:7" ht="15" customHeight="1">
      <c r="A76" s="390"/>
      <c r="B76" s="390" t="s">
        <v>732</v>
      </c>
      <c r="C76" s="390"/>
      <c r="D76" s="390"/>
      <c r="E76" s="390"/>
      <c r="F76" s="390"/>
      <c r="G76" s="390"/>
    </row>
    <row r="77" spans="1:7" ht="15" customHeight="1">
      <c r="A77" s="390"/>
      <c r="B77" s="390" t="s">
        <v>733</v>
      </c>
      <c r="C77" s="390"/>
      <c r="D77" s="390"/>
      <c r="E77" s="390"/>
      <c r="F77" s="390"/>
      <c r="G77" s="390"/>
    </row>
    <row r="78" spans="1:7" ht="15" customHeight="1">
      <c r="A78" s="390" t="s">
        <v>816</v>
      </c>
      <c r="B78" s="419"/>
      <c r="C78" s="390"/>
      <c r="D78" s="390"/>
      <c r="E78" s="390"/>
      <c r="F78" s="390"/>
      <c r="G78" s="390"/>
    </row>
    <row r="79" spans="1:7" ht="15" customHeight="1">
      <c r="A79" s="390" t="s">
        <v>735</v>
      </c>
      <c r="B79" s="419"/>
      <c r="C79" s="390"/>
      <c r="D79" s="390"/>
      <c r="E79" s="390"/>
      <c r="F79" s="390"/>
      <c r="G79" s="390"/>
    </row>
    <row r="80" spans="1:7" ht="15" customHeight="1">
      <c r="A80" s="390" t="s">
        <v>817</v>
      </c>
      <c r="B80" s="419"/>
      <c r="C80" s="390"/>
      <c r="D80" s="390"/>
      <c r="E80" s="390"/>
      <c r="F80" s="390"/>
      <c r="G80" s="390"/>
    </row>
    <row r="81" spans="1:7" ht="15" customHeight="1">
      <c r="A81" s="390" t="s">
        <v>818</v>
      </c>
      <c r="B81" s="419"/>
      <c r="C81" s="390"/>
      <c r="D81" s="390"/>
      <c r="E81" s="390"/>
      <c r="F81" s="390"/>
      <c r="G81" s="390"/>
    </row>
    <row r="82" spans="1:7" ht="15" customHeight="1">
      <c r="A82" s="390" t="s">
        <v>738</v>
      </c>
      <c r="B82" s="419"/>
      <c r="C82" s="390"/>
      <c r="D82" s="390"/>
      <c r="E82" s="390"/>
      <c r="F82" s="390"/>
      <c r="G82" s="390"/>
    </row>
    <row r="83" spans="1:7" ht="15" customHeight="1">
      <c r="A83" s="390" t="s">
        <v>739</v>
      </c>
      <c r="B83" s="419"/>
      <c r="C83" s="390"/>
      <c r="D83" s="390"/>
      <c r="E83" s="390"/>
      <c r="F83" s="390"/>
      <c r="G83" s="390"/>
    </row>
    <row r="84" spans="1:7" ht="15" customHeight="1">
      <c r="A84" s="390" t="s">
        <v>812</v>
      </c>
      <c r="B84" s="419"/>
      <c r="C84" s="390"/>
      <c r="D84" s="390"/>
      <c r="E84" s="390"/>
      <c r="F84" s="390"/>
      <c r="G84" s="390"/>
    </row>
    <row r="85" spans="1:7" ht="15" customHeight="1">
      <c r="A85" s="390" t="s">
        <v>813</v>
      </c>
      <c r="B85" s="419"/>
      <c r="C85" s="390"/>
      <c r="D85" s="390"/>
      <c r="E85" s="390"/>
      <c r="F85" s="390"/>
      <c r="G85" s="390"/>
    </row>
  </sheetData>
  <mergeCells count="145">
    <mergeCell ref="C66:E66"/>
    <mergeCell ref="AG52:AK52"/>
    <mergeCell ref="AL52:AM52"/>
    <mergeCell ref="C62:E62"/>
    <mergeCell ref="C63:E63"/>
    <mergeCell ref="C64:E64"/>
    <mergeCell ref="C65:E65"/>
    <mergeCell ref="C52:D52"/>
    <mergeCell ref="E52:H52"/>
    <mergeCell ref="I52:N52"/>
    <mergeCell ref="O52:T52"/>
    <mergeCell ref="U52:Z52"/>
    <mergeCell ref="AA52:AF52"/>
    <mergeCell ref="U51:W51"/>
    <mergeCell ref="X51:Z51"/>
    <mergeCell ref="AA51:AC51"/>
    <mergeCell ref="AD51:AF51"/>
    <mergeCell ref="AG51:AI51"/>
    <mergeCell ref="AJ51:AK51"/>
    <mergeCell ref="X50:Z50"/>
    <mergeCell ref="AA50:AC50"/>
    <mergeCell ref="AD50:AF50"/>
    <mergeCell ref="AG50:AI50"/>
    <mergeCell ref="AJ50:AK50"/>
    <mergeCell ref="U50:W50"/>
    <mergeCell ref="F51:H51"/>
    <mergeCell ref="I51:K51"/>
    <mergeCell ref="L51:N51"/>
    <mergeCell ref="O51:Q51"/>
    <mergeCell ref="R51:T51"/>
    <mergeCell ref="F50:H50"/>
    <mergeCell ref="I50:K50"/>
    <mergeCell ref="L50:N50"/>
    <mergeCell ref="O50:Q50"/>
    <mergeCell ref="R50:T50"/>
    <mergeCell ref="AL48:AM48"/>
    <mergeCell ref="F49:H49"/>
    <mergeCell ref="I49:K49"/>
    <mergeCell ref="L49:N49"/>
    <mergeCell ref="O49:Q49"/>
    <mergeCell ref="R49:T49"/>
    <mergeCell ref="A45:B45"/>
    <mergeCell ref="C45:D45"/>
    <mergeCell ref="E45:H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AD41:AF41"/>
    <mergeCell ref="AG41:AI41"/>
    <mergeCell ref="AJ41:AK41"/>
    <mergeCell ref="A44:B44"/>
    <mergeCell ref="C44:D44"/>
    <mergeCell ref="E44:H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G39:AI39"/>
    <mergeCell ref="AJ39:AK39"/>
    <mergeCell ref="A39:C39"/>
    <mergeCell ref="F39:H39"/>
    <mergeCell ref="I39:K39"/>
    <mergeCell ref="L39:N39"/>
    <mergeCell ref="O39:Q39"/>
    <mergeCell ref="R39:T39"/>
    <mergeCell ref="AM29:AN29"/>
    <mergeCell ref="AM30:AN30"/>
    <mergeCell ref="AM31:AN31"/>
    <mergeCell ref="A32:E32"/>
    <mergeCell ref="AM32:AN33"/>
    <mergeCell ref="A33:E33"/>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13"/>
  <dataValidations count="6">
    <dataValidation type="list" allowBlank="1" showInputMessage="1" showErrorMessage="1" sqref="C12:C31" xr:uid="{24CBC4D1-1C80-4034-BF0B-5ED650CBBC6A}">
      <formula1>"A,B,C,D"</formula1>
    </dataValidation>
    <dataValidation operator="greaterThanOrEqual" allowBlank="1" showInputMessage="1" showErrorMessage="1" sqref="I46 AJ40:AJ41 AL40 L42 L46 I42" xr:uid="{1D216E2D-A0E3-4270-B317-DB3D7F0D1EA0}"/>
    <dataValidation type="whole" operator="greaterThanOrEqual" allowBlank="1" showInputMessage="1" showErrorMessage="1" sqref="I40:I41 D40:F41 AG40:AG41 AD40:AD41 AA40:AA41 X40:X41 U40:U41 R40:R41 O40:O41 L40:L41" xr:uid="{EDEDE78C-1789-4871-AA4E-CC1E78DA92E7}">
      <formula1>0</formula1>
    </dataValidation>
    <dataValidation type="list" allowBlank="1" showInputMessage="1" showErrorMessage="1" sqref="AK4:AN4" xr:uid="{6E6CE757-39DE-462B-8A93-410E5D3D4F2C}">
      <formula1>"予定,実績"</formula1>
    </dataValidation>
    <dataValidation type="list" allowBlank="1" showInputMessage="1" sqref="B12:B31" xr:uid="{798E3FD5-719D-4649-9366-7E802A68544C}">
      <formula1>INDIRECT($AK$1)</formula1>
    </dataValidation>
    <dataValidation type="list" allowBlank="1" showInputMessage="1" showErrorMessage="1" sqref="AK5:AN5" xr:uid="{E96EE4A2-F5F1-4534-B798-7232B4CAF126}">
      <formula1>"有,無"</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1" manualBreakCount="1">
    <brk id="37" max="39"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0C08F-F1DF-4C33-ABFB-3BC67C779B3C}">
  <dimension ref="A1:AQ82"/>
  <sheetViews>
    <sheetView showGridLines="0" view="pageBreakPreview" zoomScaleNormal="100" zoomScaleSheetLayoutView="100" workbookViewId="0">
      <selection activeCell="AH11" sqref="AH11:AJ30"/>
    </sheetView>
  </sheetViews>
  <sheetFormatPr defaultColWidth="9.109375" defaultRowHeight="21" customHeight="1"/>
  <cols>
    <col min="1" max="1" width="2.77734375" style="369" customWidth="1"/>
    <col min="2" max="2" width="16.218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537</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40</v>
      </c>
      <c r="AI5" s="1180"/>
      <c r="AJ5" s="1180"/>
      <c r="AK5" s="372" t="s">
        <v>654</v>
      </c>
      <c r="AL5" s="374">
        <v>160</v>
      </c>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IF($AK$3="４週",AK12/4,AK12/(DAY(EOMONTH($F$9,0))/7))</f>
        <v>0</v>
      </c>
      <c r="AM12" s="1193"/>
      <c r="AN12" s="1193"/>
    </row>
    <row r="13" spans="1:40" ht="18" customHeight="1">
      <c r="A13" s="378">
        <v>3</v>
      </c>
      <c r="B13" s="379" t="s">
        <v>820</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IF($AK$3="４週",AK13/4,AK13/(DAY(EOMONTH($F$9,0))/7))</f>
        <v>0</v>
      </c>
      <c r="AM13" s="1193"/>
      <c r="AN13" s="1193"/>
    </row>
    <row r="14" spans="1:40" ht="18" customHeight="1">
      <c r="A14" s="378">
        <v>4</v>
      </c>
      <c r="B14" s="379" t="s">
        <v>820</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IF($AK$3="４週",AK14/4,AK14/(DAY(EOMONTH($F$9,0))/7))</f>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ref="AL15:AL30" si="1">IF($AK$3="４週",AK15/4,AK15/(DAY(EOMONTH($F$9,0))/7))</f>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755</v>
      </c>
      <c r="B36" s="375"/>
      <c r="C36" s="375"/>
      <c r="D36" s="375"/>
      <c r="E36" s="375"/>
      <c r="F36" s="375"/>
      <c r="G36" s="390"/>
      <c r="H36" s="390"/>
      <c r="I36" s="390"/>
      <c r="J36" s="390"/>
      <c r="K36" s="390"/>
      <c r="L36" s="390"/>
      <c r="M36" s="390"/>
      <c r="N36" s="390"/>
      <c r="O36" s="390"/>
      <c r="AM36" s="375"/>
      <c r="AN36" s="366"/>
    </row>
    <row r="37" spans="1:43" ht="24.9" customHeight="1">
      <c r="A37" s="1187"/>
      <c r="B37" s="1187"/>
      <c r="C37" s="1187"/>
      <c r="D37" s="423">
        <v>4</v>
      </c>
      <c r="E37" s="423">
        <v>5</v>
      </c>
      <c r="F37" s="1245">
        <v>6</v>
      </c>
      <c r="G37" s="1245"/>
      <c r="H37" s="1245"/>
      <c r="I37" s="1245">
        <v>7</v>
      </c>
      <c r="J37" s="1245"/>
      <c r="K37" s="1245"/>
      <c r="L37" s="1245">
        <v>8</v>
      </c>
      <c r="M37" s="1245"/>
      <c r="N37" s="1245"/>
      <c r="O37" s="1245">
        <v>9</v>
      </c>
      <c r="P37" s="1245"/>
      <c r="Q37" s="1245"/>
      <c r="R37" s="1245">
        <v>10</v>
      </c>
      <c r="S37" s="1245"/>
      <c r="T37" s="1245"/>
      <c r="U37" s="1245">
        <v>11</v>
      </c>
      <c r="V37" s="1245"/>
      <c r="W37" s="1245"/>
      <c r="X37" s="1245">
        <v>12</v>
      </c>
      <c r="Y37" s="1245"/>
      <c r="Z37" s="1245"/>
      <c r="AA37" s="1245">
        <v>1</v>
      </c>
      <c r="AB37" s="1245"/>
      <c r="AC37" s="1245"/>
      <c r="AD37" s="1245">
        <v>2</v>
      </c>
      <c r="AE37" s="1245"/>
      <c r="AF37" s="1245"/>
      <c r="AG37" s="1245">
        <v>3</v>
      </c>
      <c r="AH37" s="1245"/>
      <c r="AI37" s="1245"/>
      <c r="AJ37" s="1187" t="s">
        <v>756</v>
      </c>
      <c r="AK37" s="1187"/>
      <c r="AL37" s="410" t="s">
        <v>757</v>
      </c>
      <c r="AM37" s="392"/>
      <c r="AN37" s="392"/>
      <c r="AO37" s="392"/>
      <c r="AP37" s="392"/>
      <c r="AQ37" s="392"/>
    </row>
    <row r="38" spans="1:43" ht="18" customHeight="1">
      <c r="A38" s="1249" t="s">
        <v>758</v>
      </c>
      <c r="B38" s="1249"/>
      <c r="C38" s="1249"/>
      <c r="D38" s="383">
        <v>1400</v>
      </c>
      <c r="E38" s="383">
        <v>1310</v>
      </c>
      <c r="F38" s="1246">
        <v>1400</v>
      </c>
      <c r="G38" s="1246"/>
      <c r="H38" s="1246"/>
      <c r="I38" s="1246">
        <v>1470</v>
      </c>
      <c r="J38" s="1246"/>
      <c r="K38" s="1246"/>
      <c r="L38" s="1246">
        <v>1470</v>
      </c>
      <c r="M38" s="1246"/>
      <c r="N38" s="1246"/>
      <c r="O38" s="1246">
        <v>1330</v>
      </c>
      <c r="P38" s="1246"/>
      <c r="Q38" s="1246"/>
      <c r="R38" s="1246">
        <v>1400</v>
      </c>
      <c r="S38" s="1246"/>
      <c r="T38" s="1246"/>
      <c r="U38" s="1246">
        <v>1400</v>
      </c>
      <c r="V38" s="1246"/>
      <c r="W38" s="1246"/>
      <c r="X38" s="1246">
        <v>1330</v>
      </c>
      <c r="Y38" s="1246"/>
      <c r="Z38" s="1246"/>
      <c r="AA38" s="1246">
        <v>1330</v>
      </c>
      <c r="AB38" s="1246"/>
      <c r="AC38" s="1246"/>
      <c r="AD38" s="1246">
        <v>1330</v>
      </c>
      <c r="AE38" s="1246"/>
      <c r="AF38" s="1246"/>
      <c r="AG38" s="1246">
        <v>1400</v>
      </c>
      <c r="AH38" s="1246"/>
      <c r="AI38" s="1246"/>
      <c r="AJ38" s="1234">
        <f>SUM(D38:AI38)</f>
        <v>16570</v>
      </c>
      <c r="AK38" s="1234"/>
      <c r="AL38" s="1247">
        <f>ROUNDUP(AJ38/AJ39,1)</f>
        <v>70</v>
      </c>
      <c r="AM38" s="392"/>
      <c r="AN38" s="392"/>
      <c r="AO38" s="392"/>
      <c r="AP38" s="392"/>
      <c r="AQ38" s="392"/>
    </row>
    <row r="39" spans="1:43" ht="18" customHeight="1">
      <c r="A39" s="1249" t="s">
        <v>759</v>
      </c>
      <c r="B39" s="1249"/>
      <c r="C39" s="1249"/>
      <c r="D39" s="383">
        <v>20</v>
      </c>
      <c r="E39" s="383">
        <v>19</v>
      </c>
      <c r="F39" s="1246">
        <v>20</v>
      </c>
      <c r="G39" s="1246"/>
      <c r="H39" s="1246"/>
      <c r="I39" s="1246">
        <v>21</v>
      </c>
      <c r="J39" s="1246"/>
      <c r="K39" s="1246"/>
      <c r="L39" s="1246">
        <v>21</v>
      </c>
      <c r="M39" s="1246"/>
      <c r="N39" s="1246"/>
      <c r="O39" s="1246">
        <v>19</v>
      </c>
      <c r="P39" s="1246"/>
      <c r="Q39" s="1246"/>
      <c r="R39" s="1246">
        <v>20</v>
      </c>
      <c r="S39" s="1246"/>
      <c r="T39" s="1246"/>
      <c r="U39" s="1246">
        <v>20</v>
      </c>
      <c r="V39" s="1246"/>
      <c r="W39" s="1246"/>
      <c r="X39" s="1246">
        <v>19</v>
      </c>
      <c r="Y39" s="1246"/>
      <c r="Z39" s="1246"/>
      <c r="AA39" s="1246">
        <v>19</v>
      </c>
      <c r="AB39" s="1246"/>
      <c r="AC39" s="1246"/>
      <c r="AD39" s="1246">
        <v>19</v>
      </c>
      <c r="AE39" s="1246"/>
      <c r="AF39" s="1246"/>
      <c r="AG39" s="1246">
        <v>20</v>
      </c>
      <c r="AH39" s="1246"/>
      <c r="AI39" s="1246"/>
      <c r="AJ39" s="1234">
        <f>+SUM(D39:AI39)</f>
        <v>237</v>
      </c>
      <c r="AK39" s="1234"/>
      <c r="AL39" s="1248"/>
      <c r="AM39" s="392"/>
      <c r="AN39" s="392"/>
      <c r="AO39" s="392"/>
      <c r="AP39" s="392"/>
      <c r="AQ39" s="392"/>
    </row>
    <row r="40" spans="1:43" ht="5.0999999999999996" customHeight="1">
      <c r="A40" s="391"/>
      <c r="B40" s="391"/>
      <c r="C40" s="391"/>
      <c r="D40" s="392"/>
      <c r="E40" s="392"/>
      <c r="F40" s="392"/>
      <c r="G40" s="392"/>
      <c r="H40" s="392"/>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90"/>
      <c r="AH40" s="390"/>
      <c r="AI40" s="390"/>
      <c r="AJ40" s="393"/>
      <c r="AK40" s="390"/>
      <c r="AL40" s="375"/>
      <c r="AM40" s="375"/>
      <c r="AN40" s="366"/>
    </row>
    <row r="41" spans="1:43" ht="18" customHeight="1">
      <c r="A41" s="365" t="s">
        <v>681</v>
      </c>
      <c r="B41" s="390"/>
      <c r="D41" s="390"/>
      <c r="E41" s="390"/>
      <c r="F41" s="390"/>
      <c r="G41" s="390"/>
      <c r="H41" s="390"/>
      <c r="I41" s="392"/>
      <c r="J41" s="392"/>
      <c r="K41" s="392"/>
      <c r="L41" s="392"/>
      <c r="M41" s="392"/>
      <c r="N41" s="392"/>
      <c r="O41" s="390"/>
      <c r="P41" s="390"/>
      <c r="Q41" s="390"/>
      <c r="R41" s="390"/>
      <c r="S41" s="390"/>
      <c r="T41" s="390"/>
      <c r="U41" s="390"/>
      <c r="V41" s="390"/>
      <c r="W41" s="375"/>
      <c r="X41" s="390"/>
      <c r="Y41" s="390"/>
      <c r="Z41" s="390"/>
      <c r="AA41" s="390"/>
      <c r="AB41" s="390"/>
      <c r="AC41" s="390"/>
      <c r="AD41" s="390"/>
      <c r="AE41" s="390"/>
      <c r="AF41" s="390"/>
      <c r="AG41" s="390"/>
      <c r="AH41" s="390"/>
      <c r="AI41" s="390"/>
      <c r="AJ41" s="393"/>
      <c r="AK41" s="390"/>
      <c r="AL41" s="375"/>
      <c r="AM41" s="375"/>
      <c r="AN41" s="366"/>
    </row>
    <row r="42" spans="1:43" ht="24.9" customHeight="1">
      <c r="A42" s="1187" t="s">
        <v>685</v>
      </c>
      <c r="B42" s="1187"/>
      <c r="C42" s="1187" t="s">
        <v>752</v>
      </c>
      <c r="D42" s="1187"/>
      <c r="E42" s="1194" t="s">
        <v>821</v>
      </c>
      <c r="F42" s="1194"/>
      <c r="G42" s="1194"/>
      <c r="H42" s="1194"/>
      <c r="I42" s="392"/>
      <c r="J42" s="392"/>
      <c r="K42" s="392"/>
      <c r="L42" s="392"/>
      <c r="M42" s="392"/>
      <c r="N42" s="392"/>
      <c r="O42" s="392"/>
      <c r="P42" s="392"/>
      <c r="Q42" s="392"/>
      <c r="R42" s="392"/>
      <c r="S42" s="392"/>
      <c r="T42" s="392"/>
      <c r="U42" s="392"/>
      <c r="W42" s="375"/>
      <c r="X42" s="390"/>
      <c r="Y42" s="390"/>
      <c r="Z42" s="390"/>
      <c r="AA42" s="390"/>
      <c r="AB42" s="390"/>
      <c r="AC42" s="390"/>
      <c r="AD42" s="390"/>
      <c r="AE42" s="390"/>
      <c r="AF42" s="390"/>
      <c r="AG42" s="390"/>
      <c r="AH42" s="390"/>
      <c r="AI42" s="390"/>
      <c r="AJ42" s="393"/>
      <c r="AK42" s="390"/>
      <c r="AL42" s="375"/>
      <c r="AM42" s="375"/>
      <c r="AN42" s="366"/>
    </row>
    <row r="43" spans="1:43" ht="18" customHeight="1">
      <c r="A43" s="1194" t="s">
        <v>687</v>
      </c>
      <c r="B43" s="1194"/>
      <c r="C43" s="1250">
        <f>ROUNDDOWN(IF(AL38&lt;=60,1,1+ROUNDUP((AL38-60)/40,0)),1)</f>
        <v>2</v>
      </c>
      <c r="D43" s="1250"/>
      <c r="E43" s="1250">
        <f>ROUNDDOWN(AL38/40,1)</f>
        <v>1.7</v>
      </c>
      <c r="F43" s="1250"/>
      <c r="G43" s="1250"/>
      <c r="H43" s="1250"/>
      <c r="I43" s="392"/>
      <c r="J43" s="392"/>
      <c r="K43" s="392"/>
      <c r="L43" s="392"/>
      <c r="M43" s="392"/>
      <c r="N43" s="392"/>
      <c r="O43" s="392"/>
      <c r="P43" s="392"/>
      <c r="Q43" s="392"/>
      <c r="R43" s="392"/>
      <c r="S43" s="392"/>
      <c r="T43" s="392"/>
      <c r="U43" s="392"/>
      <c r="W43" s="375"/>
      <c r="X43" s="390"/>
      <c r="Y43" s="390"/>
      <c r="Z43" s="390"/>
      <c r="AA43" s="390"/>
      <c r="AB43" s="390"/>
      <c r="AC43" s="390"/>
      <c r="AD43" s="390"/>
      <c r="AE43" s="390"/>
      <c r="AF43" s="390"/>
      <c r="AG43" s="390"/>
      <c r="AH43" s="390"/>
      <c r="AI43" s="390"/>
      <c r="AJ43" s="393"/>
      <c r="AK43" s="390"/>
      <c r="AL43" s="375"/>
      <c r="AM43" s="375"/>
      <c r="AN43" s="366"/>
    </row>
    <row r="44" spans="1:43" ht="5.0999999999999996" customHeight="1">
      <c r="A44" s="391"/>
      <c r="B44" s="391"/>
      <c r="C44" s="391"/>
      <c r="D44" s="391"/>
      <c r="E44" s="391"/>
      <c r="F44" s="391"/>
      <c r="G44" s="391"/>
      <c r="H44" s="391"/>
      <c r="I44" s="391"/>
      <c r="J44" s="390"/>
      <c r="K44" s="390"/>
      <c r="L44" s="390"/>
      <c r="M44" s="393"/>
      <c r="N44" s="390"/>
      <c r="O44" s="390"/>
      <c r="P44" s="390"/>
      <c r="Q44" s="392"/>
      <c r="W44" s="375"/>
      <c r="X44" s="390"/>
      <c r="Y44" s="390"/>
      <c r="Z44" s="390"/>
      <c r="AA44" s="390"/>
      <c r="AB44" s="390"/>
      <c r="AC44" s="390"/>
      <c r="AD44" s="390"/>
      <c r="AE44" s="390"/>
      <c r="AF44" s="390"/>
      <c r="AG44" s="390"/>
      <c r="AH44" s="390"/>
      <c r="AI44" s="390"/>
      <c r="AJ44" s="393"/>
      <c r="AK44" s="390"/>
      <c r="AL44" s="375"/>
      <c r="AM44" s="375"/>
      <c r="AN44" s="366"/>
    </row>
    <row r="45" spans="1:43" ht="21" customHeight="1">
      <c r="A45" s="365" t="s">
        <v>704</v>
      </c>
      <c r="B45" s="369"/>
      <c r="C45" s="370"/>
      <c r="D45" s="370"/>
      <c r="E45" s="370"/>
      <c r="F45" s="370"/>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70"/>
      <c r="AM45" s="370"/>
      <c r="AN45" s="366"/>
    </row>
    <row r="46" spans="1:43" ht="24.9" customHeight="1">
      <c r="A46" s="366"/>
      <c r="B46" s="375"/>
      <c r="C46" s="1224" t="str">
        <f>IF(VLOOKUP($AK$1,[7]選択肢!$A$1:$J$32,C51,FALSE)=0,"-",VLOOKUP($AK$1,[7]選択肢!$A$1:$J$32,C51,FALSE))</f>
        <v>管理者</v>
      </c>
      <c r="D46" s="1225"/>
      <c r="E46" s="1226" t="str">
        <f>IF(VLOOKUP($AK$1,[7]選択肢!$A$1:$J$32,E51,FALSE)=0,"-",VLOOKUP($AK$1,[7]選択肢!$A$1:$J$32,E51,FALSE))</f>
        <v>サービス管理責任者</v>
      </c>
      <c r="F46" s="1226"/>
      <c r="G46" s="1226"/>
      <c r="H46" s="1226"/>
      <c r="I46" s="1224" t="str">
        <f>IF(VLOOKUP($AK$1,[7]選択肢!$A$1:$J$32,I51,FALSE)=0,"-",VLOOKUP($AK$1,[7]選択肢!$A$1:$J$32,I51,FALSE))</f>
        <v>就労定着支援員</v>
      </c>
      <c r="J46" s="1225"/>
      <c r="K46" s="1225"/>
      <c r="L46" s="1225"/>
      <c r="M46" s="1225"/>
      <c r="N46" s="1227"/>
      <c r="O46" s="1224" t="str">
        <f>IF(VLOOKUP($AK$1,[7]選択肢!$A$1:$J$32,O51,FALSE)=0,"-",VLOOKUP($AK$1,[7]選択肢!$A$1:$J$32,O51,FALSE))</f>
        <v>-</v>
      </c>
      <c r="P46" s="1225"/>
      <c r="Q46" s="1225"/>
      <c r="R46" s="1225"/>
      <c r="S46" s="1225"/>
      <c r="T46" s="1227"/>
      <c r="U46" s="1224" t="str">
        <f>IF(VLOOKUP($AK$1,[7]選択肢!$A$1:$J$32,U51,FALSE)=0,"-",VLOOKUP($AK$1,[7]選択肢!$A$1:$J$32,U51,FALSE))</f>
        <v>-</v>
      </c>
      <c r="V46" s="1225"/>
      <c r="W46" s="1225"/>
      <c r="X46" s="1225"/>
      <c r="Y46" s="1225"/>
      <c r="Z46" s="1227"/>
      <c r="AA46" s="1224" t="str">
        <f>IF(VLOOKUP($AK$1,[7]選択肢!$A$1:$J$32,AA51,FALSE)=0,"-",VLOOKUP($AK$1,[7]選択肢!$A$1:$J$32,AA51,FALSE))</f>
        <v>-</v>
      </c>
      <c r="AB46" s="1225"/>
      <c r="AC46" s="1225"/>
      <c r="AD46" s="1225"/>
      <c r="AE46" s="1225"/>
      <c r="AF46" s="1227"/>
      <c r="AG46" s="1226" t="str">
        <f>IF(VLOOKUP($AK$1,[7]選択肢!$A$1:$J$32,AG51,FALSE)=0,"-",VLOOKUP($AK$1,[7]選択肢!$A$1:$J$32,AG51,FALSE))</f>
        <v>-</v>
      </c>
      <c r="AH46" s="1226"/>
      <c r="AI46" s="1226"/>
      <c r="AJ46" s="1226"/>
      <c r="AK46" s="1226"/>
      <c r="AL46" s="1226" t="str">
        <f>IF(VLOOKUP($AK$1,[7]選択肢!$A$1:$J$32,AL51,FALSE)=0,"-",VLOOKUP($AK$1,[7]選択肢!$A$1:$J$32,AL51,FALSE))</f>
        <v>-</v>
      </c>
      <c r="AM46" s="1226"/>
      <c r="AN46" s="366"/>
    </row>
    <row r="47" spans="1:43" ht="18" customHeight="1">
      <c r="A47" s="366"/>
      <c r="B47" s="375"/>
      <c r="C47" s="407" t="s">
        <v>705</v>
      </c>
      <c r="D47" s="407" t="s">
        <v>706</v>
      </c>
      <c r="E47" s="408" t="s">
        <v>705</v>
      </c>
      <c r="F47" s="1233" t="s">
        <v>706</v>
      </c>
      <c r="G47" s="1233"/>
      <c r="H47" s="1233"/>
      <c r="I47" s="1229" t="s">
        <v>705</v>
      </c>
      <c r="J47" s="1230"/>
      <c r="K47" s="1231"/>
      <c r="L47" s="1229" t="s">
        <v>706</v>
      </c>
      <c r="M47" s="1230"/>
      <c r="N47" s="1231"/>
      <c r="O47" s="1229" t="s">
        <v>705</v>
      </c>
      <c r="P47" s="1230"/>
      <c r="Q47" s="1231"/>
      <c r="R47" s="1229" t="s">
        <v>706</v>
      </c>
      <c r="S47" s="1230"/>
      <c r="T47" s="1231"/>
      <c r="U47" s="1229" t="s">
        <v>705</v>
      </c>
      <c r="V47" s="1230"/>
      <c r="W47" s="1231"/>
      <c r="X47" s="1229" t="s">
        <v>706</v>
      </c>
      <c r="Y47" s="1230"/>
      <c r="Z47" s="1231"/>
      <c r="AA47" s="1229" t="s">
        <v>705</v>
      </c>
      <c r="AB47" s="1230"/>
      <c r="AC47" s="1231"/>
      <c r="AD47" s="1229" t="s">
        <v>706</v>
      </c>
      <c r="AE47" s="1230"/>
      <c r="AF47" s="1231"/>
      <c r="AG47" s="1229" t="s">
        <v>705</v>
      </c>
      <c r="AH47" s="1230"/>
      <c r="AI47" s="1231"/>
      <c r="AJ47" s="1229" t="s">
        <v>706</v>
      </c>
      <c r="AK47" s="1231"/>
      <c r="AL47" s="408" t="s">
        <v>761</v>
      </c>
      <c r="AM47" s="408" t="s">
        <v>762</v>
      </c>
      <c r="AN47" s="366"/>
    </row>
    <row r="48" spans="1:43" ht="18" customHeight="1">
      <c r="A48" s="366"/>
      <c r="B48" s="400" t="s">
        <v>707</v>
      </c>
      <c r="C48" s="408">
        <f>COUNTIFS($B$11:$B$30,C$46,$C$11:$C$30,"A",$E$11:$E$30,"*")</f>
        <v>1</v>
      </c>
      <c r="D48" s="408">
        <f>COUNTIFS($B$11:$B$30,C$46,$C$11:$C$30,"B",$E$11:$E$30,"*")</f>
        <v>0</v>
      </c>
      <c r="E48" s="408">
        <f>COUNTIFS($B$11:$B$30,E$46,$C$11:$C$30,"A",$E$11:$E$30,"*")</f>
        <v>0</v>
      </c>
      <c r="F48" s="1229">
        <f>COUNTIFS($B$11:$B$30,E$46,$C$11:$C$30,"B",$E$11:$E$30,"*")</f>
        <v>1</v>
      </c>
      <c r="G48" s="1230"/>
      <c r="H48" s="1231"/>
      <c r="I48" s="1229">
        <f>COUNTIFS($B$11:$B$30,I$46,$C$11:$C$30,"A",$E$11:$E$30,"*")</f>
        <v>0</v>
      </c>
      <c r="J48" s="1230"/>
      <c r="K48" s="1231"/>
      <c r="L48" s="1229">
        <f>COUNTIFS($B$11:$B$30,I$46,$C$11:$C$30,"B",$E$11:$E$30,"*")</f>
        <v>0</v>
      </c>
      <c r="M48" s="1230"/>
      <c r="N48" s="1231"/>
      <c r="O48" s="1229">
        <f>COUNTIFS($B$11:$B$30,O$46,$C$11:$C$30,"A",$E$11:$E$30,"*")</f>
        <v>0</v>
      </c>
      <c r="P48" s="1230"/>
      <c r="Q48" s="1231"/>
      <c r="R48" s="1229">
        <f>COUNTIFS($B$11:$B$30,O$46,$C$11:$C$30,"B",$E$11:$E$30,"*")</f>
        <v>0</v>
      </c>
      <c r="S48" s="1230"/>
      <c r="T48" s="1231"/>
      <c r="U48" s="1229">
        <f>COUNTIFS($B$11:$B$30,U$46,$C$11:$C$30,"A",$E$11:$E$30,"*")</f>
        <v>0</v>
      </c>
      <c r="V48" s="1230"/>
      <c r="W48" s="1231"/>
      <c r="X48" s="1229">
        <f>COUNTIFS($B$11:$B$30,U$46,$C$11:$C$30,"B",$E$11:$E$30,"*")</f>
        <v>0</v>
      </c>
      <c r="Y48" s="1230"/>
      <c r="Z48" s="1231"/>
      <c r="AA48" s="1229">
        <f>COUNTIFS($B$11:$B$30,AA$46,$C$11:$C$30,"A",$E$11:$E$30,"*")</f>
        <v>0</v>
      </c>
      <c r="AB48" s="1230"/>
      <c r="AC48" s="1231"/>
      <c r="AD48" s="1229">
        <f>COUNTIFS($B$11:$B$30,AA$46,$C$11:$C$30,"B",$E$11:$E$30,"*")</f>
        <v>0</v>
      </c>
      <c r="AE48" s="1230"/>
      <c r="AF48" s="1231"/>
      <c r="AG48" s="1229">
        <f>COUNTIFS($B$11:$B$30,AG$46,$C$11:$C$30,"A",$E$11:$E$30,"*")</f>
        <v>0</v>
      </c>
      <c r="AH48" s="1230"/>
      <c r="AI48" s="1231"/>
      <c r="AJ48" s="1229">
        <f>COUNTIFS($B$11:$B$30,AG$46,$C$11:$C$30,"B",$E$11:$E$30,"*")</f>
        <v>0</v>
      </c>
      <c r="AK48" s="1231"/>
      <c r="AL48" s="408">
        <f>COUNTIFS($B$11:$B$30,AL$46,$C$11:$C$30,"A",$E$11:$E$30,"*")</f>
        <v>0</v>
      </c>
      <c r="AM48" s="408">
        <f>COUNTIFS($B$11:$B$30,AL$46,$C$11:$C$30,"B",$E$11:$E$30,"*")</f>
        <v>0</v>
      </c>
      <c r="AN48" s="366"/>
    </row>
    <row r="49" spans="1:40" ht="18" customHeight="1">
      <c r="A49" s="366"/>
      <c r="B49" s="410" t="s">
        <v>708</v>
      </c>
      <c r="C49" s="408">
        <f>COUNTIFS($B$11:$B$30,C$46,$C$11:$C$30,"C",$E$11:$E$30,"*")</f>
        <v>0</v>
      </c>
      <c r="D49" s="408">
        <f>COUNTIFS($B$11:$B$30,C$46,$C$11:$C$30,"D",$E$11:$E$30,"*")</f>
        <v>0</v>
      </c>
      <c r="E49" s="408">
        <f>COUNTIFS($B$11:$B$30,E$46,$C$11:$C$30,"C",$E$11:$E$30,"*")</f>
        <v>0</v>
      </c>
      <c r="F49" s="1229">
        <f>COUNTIFS($B$11:$B$30,E$46,$C$11:$C$30,"D",$E$11:$E$30,"*")</f>
        <v>0</v>
      </c>
      <c r="G49" s="1230"/>
      <c r="H49" s="1231"/>
      <c r="I49" s="1229">
        <f>COUNTIFS($B$11:$B$30,I$46,$C$11:$C$30,"C",$E$11:$E$30,"*")</f>
        <v>1</v>
      </c>
      <c r="J49" s="1230"/>
      <c r="K49" s="1231"/>
      <c r="L49" s="1229">
        <f>COUNTIFS($B$11:$B$30,I$46,$C$11:$C$30,"D",$E$11:$E$30,"*")</f>
        <v>1</v>
      </c>
      <c r="M49" s="1230"/>
      <c r="N49" s="1231"/>
      <c r="O49" s="1229">
        <f>COUNTIFS($B$11:$B$30,O$46,$C$11:$C$30,"C",$E$11:$E$30,"*")</f>
        <v>0</v>
      </c>
      <c r="P49" s="1230"/>
      <c r="Q49" s="1231"/>
      <c r="R49" s="1229">
        <f>COUNTIFS($B$11:$B$30,O$46,$C$11:$C$30,"D",$E$11:$E$30,"*")</f>
        <v>0</v>
      </c>
      <c r="S49" s="1230"/>
      <c r="T49" s="1231"/>
      <c r="U49" s="1229">
        <f>COUNTIFS($B$11:$B$30,U$46,$C$11:$C$30,"C",$E$11:$E$30,"*")</f>
        <v>0</v>
      </c>
      <c r="V49" s="1230"/>
      <c r="W49" s="1231"/>
      <c r="X49" s="1229">
        <f>COUNTIFS($B$11:$B$30,U$46,$C$11:$C$30,"D",$E$11:$E$30,"*")</f>
        <v>0</v>
      </c>
      <c r="Y49" s="1230"/>
      <c r="Z49" s="1231"/>
      <c r="AA49" s="1229">
        <f>COUNTIFS($B$11:$B$30,AA$46,$C$11:$C$30,"C",$E$11:$E$30,"*")</f>
        <v>0</v>
      </c>
      <c r="AB49" s="1230"/>
      <c r="AC49" s="1231"/>
      <c r="AD49" s="1229">
        <f>COUNTIFS($B$11:$B$30,AA$46,$C$11:$C$30,"D",$E$11:$E$30,"*")</f>
        <v>0</v>
      </c>
      <c r="AE49" s="1230"/>
      <c r="AF49" s="1231"/>
      <c r="AG49" s="1229">
        <f>COUNTIFS($B$11:$B$30,AG$46,$C$11:$C$30,"C",$E$11:$E$30,"*")</f>
        <v>0</v>
      </c>
      <c r="AH49" s="1230"/>
      <c r="AI49" s="1231"/>
      <c r="AJ49" s="1229">
        <f>COUNTIFS($B$11:$B$30,AG$46,$C$11:$C$30,"D",$E$11:$E$30,"*")</f>
        <v>0</v>
      </c>
      <c r="AK49" s="1231"/>
      <c r="AL49" s="408">
        <f>COUNTIFS($B$11:$B$30,AL$46,$C$11:$C$30,"C",$E$11:$E$30,"*")</f>
        <v>0</v>
      </c>
      <c r="AM49" s="408">
        <f>COUNTIFS($B$11:$B$30,AL$46,$C$11:$C$30,"D",$E$11:$E$30,"*")</f>
        <v>0</v>
      </c>
      <c r="AN49" s="366"/>
    </row>
    <row r="50" spans="1:40" ht="24.9" customHeight="1">
      <c r="A50" s="366"/>
      <c r="B50" s="410" t="s">
        <v>709</v>
      </c>
      <c r="C50" s="1224">
        <f>IF($AK$3="４週",SUMIFS($AK$11:$AK$30,$B$11:$B$30,C46)/4/$AH$5,IF($AK$3="歴月",SUMIFS($AK$11:$AK$30,$B$11:$B$30,C46)/$AL$5,"記載する期間を選択してください"))</f>
        <v>0</v>
      </c>
      <c r="D50" s="1227"/>
      <c r="E50" s="1224">
        <f>IF($AK$3="４週",SUMIFS($AK$11:$AK$30,$B$11:$B$30,E46)/4/$AH$5,IF($AK$3="歴月",SUMIFS($AK$11:$AK$30,$B$11:$B$30,E46)/$AL$5,"記載する期間を選択してください"))</f>
        <v>0</v>
      </c>
      <c r="F50" s="1225"/>
      <c r="G50" s="1225"/>
      <c r="H50" s="1227"/>
      <c r="I50" s="1224">
        <f>IF($AK$3="４週",SUMIFS($AK$11:$AK$30,$B$11:$B$30,I46)/4/$AH$5,IF($AK$3="歴月",SUMIFS($AK$11:$AK$30,$B$11:$B$30,I46)/$AL$5,"記載する期間を選択してください"))</f>
        <v>0</v>
      </c>
      <c r="J50" s="1225"/>
      <c r="K50" s="1225"/>
      <c r="L50" s="1225"/>
      <c r="M50" s="1225"/>
      <c r="N50" s="1227"/>
      <c r="O50" s="1224">
        <f>IF($AK$3="４週",SUMIFS($AK$11:$AK$30,$B$11:$B$30,O46)/4/$AH$5,IF($AK$3="歴月",SUMIFS($AK$11:$AK$30,$B$11:$B$30,O46)/$AL$5,"記載する期間を選択してください"))</f>
        <v>0</v>
      </c>
      <c r="P50" s="1225"/>
      <c r="Q50" s="1225"/>
      <c r="R50" s="1225"/>
      <c r="S50" s="1225"/>
      <c r="T50" s="1227"/>
      <c r="U50" s="1224">
        <f>IF($AK$3="４週",SUMIFS($AK$11:$AK$30,$B$11:$B$30,U46)/4/$AH$5,IF($AK$3="歴月",SUMIFS($AK$11:$AK$30,$B$11:$B$30,U46)/$AL$5,"記載する期間を選択してください"))</f>
        <v>0</v>
      </c>
      <c r="V50" s="1225"/>
      <c r="W50" s="1225"/>
      <c r="X50" s="1225"/>
      <c r="Y50" s="1225"/>
      <c r="Z50" s="1227"/>
      <c r="AA50" s="1224">
        <f>IF($AK$3="４週",SUMIFS($AK$11:$AK$30,$B$11:$B$30,AA46)/4/$AH$5,IF($AK$3="歴月",SUMIFS($AK$11:$AK$30,$B$11:$B$30,AA46)/$AL$5,"記載する期間を選択してください"))</f>
        <v>0</v>
      </c>
      <c r="AB50" s="1225"/>
      <c r="AC50" s="1225"/>
      <c r="AD50" s="1225"/>
      <c r="AE50" s="1225"/>
      <c r="AF50" s="1227"/>
      <c r="AG50" s="1224">
        <f>IF($AK$3="４週",SUMIFS($AK$11:$AK$30,$B$11:$B$30,AG46)/4/$AH$5,IF($AK$3="歴月",SUMIFS($AK$11:$AK$30,$B$11:$B$30,AG46)/$AL$5,"記載する期間を選択してください"))</f>
        <v>0</v>
      </c>
      <c r="AH50" s="1225"/>
      <c r="AI50" s="1225"/>
      <c r="AJ50" s="1225"/>
      <c r="AK50" s="1227"/>
      <c r="AL50" s="1224">
        <f>IF($AK$3="４週",SUMIFS($AK$11:$AK$30,$B$11:$B$30,AL46)/4/$AH$5,IF($AK$3="歴月",SUMIFS($AK$11:$AK$30,$B$11:$B$30,AL46)/$AL$5,"記載する期間を選択してください"))</f>
        <v>0</v>
      </c>
      <c r="AM50" s="1227"/>
      <c r="AN50" s="366"/>
    </row>
    <row r="51" spans="1:40" ht="6" customHeight="1">
      <c r="A51" s="366"/>
      <c r="B51" s="369"/>
      <c r="C51" s="412">
        <v>2</v>
      </c>
      <c r="D51" s="412"/>
      <c r="E51" s="412">
        <v>3</v>
      </c>
      <c r="F51" s="412"/>
      <c r="G51" s="412"/>
      <c r="H51" s="412"/>
      <c r="I51" s="412">
        <v>4</v>
      </c>
      <c r="J51" s="412"/>
      <c r="K51" s="412"/>
      <c r="L51" s="412"/>
      <c r="M51" s="412"/>
      <c r="N51" s="412"/>
      <c r="O51" s="412">
        <v>5</v>
      </c>
      <c r="P51" s="412"/>
      <c r="Q51" s="412"/>
      <c r="R51" s="412"/>
      <c r="S51" s="412"/>
      <c r="T51" s="412"/>
      <c r="U51" s="412">
        <v>6</v>
      </c>
      <c r="V51" s="412"/>
      <c r="W51" s="412"/>
      <c r="X51" s="412"/>
      <c r="Y51" s="412"/>
      <c r="Z51" s="412"/>
      <c r="AA51" s="412">
        <v>7</v>
      </c>
      <c r="AB51" s="412"/>
      <c r="AC51" s="412"/>
      <c r="AD51" s="412"/>
      <c r="AE51" s="412"/>
      <c r="AF51" s="412"/>
      <c r="AG51" s="412">
        <v>8</v>
      </c>
      <c r="AH51" s="412"/>
      <c r="AI51" s="412"/>
      <c r="AJ51" s="412"/>
      <c r="AK51" s="412"/>
      <c r="AL51" s="412">
        <v>9</v>
      </c>
      <c r="AM51" s="413"/>
      <c r="AN51" s="366"/>
    </row>
    <row r="52" spans="1:40" ht="15" customHeight="1">
      <c r="A52" s="390" t="s">
        <v>710</v>
      </c>
      <c r="B52" s="414"/>
      <c r="C52" s="415"/>
      <c r="D52" s="415"/>
      <c r="E52" s="415"/>
      <c r="F52" s="416"/>
      <c r="G52" s="415"/>
      <c r="H52" s="412"/>
      <c r="I52" s="412"/>
      <c r="J52" s="412"/>
      <c r="K52" s="412"/>
      <c r="L52" s="412"/>
      <c r="M52" s="412"/>
      <c r="N52" s="412"/>
      <c r="O52" s="412"/>
      <c r="P52" s="412"/>
      <c r="Q52" s="412"/>
      <c r="R52" s="412">
        <v>6</v>
      </c>
      <c r="S52" s="412"/>
      <c r="T52" s="412"/>
      <c r="U52" s="412"/>
      <c r="V52" s="412"/>
      <c r="W52" s="412"/>
      <c r="X52" s="412">
        <v>7</v>
      </c>
      <c r="Y52" s="412"/>
      <c r="Z52" s="412"/>
      <c r="AA52" s="412"/>
      <c r="AB52" s="412"/>
      <c r="AC52" s="412"/>
      <c r="AD52" s="412">
        <v>8</v>
      </c>
      <c r="AE52" s="412"/>
      <c r="AF52" s="412"/>
      <c r="AG52" s="417"/>
      <c r="AH52" s="417"/>
      <c r="AI52" s="417"/>
      <c r="AJ52" s="417">
        <v>9</v>
      </c>
      <c r="AK52" s="418"/>
      <c r="AL52" s="418"/>
      <c r="AM52" s="366"/>
    </row>
    <row r="53" spans="1:40" s="390" customFormat="1" ht="15" customHeight="1">
      <c r="A53" s="390" t="s">
        <v>711</v>
      </c>
      <c r="B53" s="391"/>
      <c r="C53" s="391"/>
      <c r="D53" s="391"/>
      <c r="E53" s="391"/>
      <c r="F53" s="391"/>
      <c r="G53" s="391"/>
      <c r="H53" s="365"/>
      <c r="I53" s="365"/>
      <c r="J53" s="365"/>
      <c r="K53" s="365"/>
      <c r="L53" s="365"/>
      <c r="M53" s="365"/>
      <c r="N53" s="365"/>
      <c r="O53" s="365"/>
      <c r="P53" s="365"/>
      <c r="Q53" s="365"/>
      <c r="R53" s="365"/>
      <c r="S53" s="365"/>
      <c r="T53" s="365"/>
      <c r="U53" s="365"/>
      <c r="V53" s="365"/>
      <c r="W53" s="365"/>
      <c r="X53" s="365"/>
      <c r="Y53" s="365"/>
      <c r="Z53" s="365"/>
      <c r="AA53" s="365"/>
      <c r="AB53" s="365"/>
      <c r="AC53" s="365"/>
      <c r="AD53" s="365"/>
      <c r="AE53" s="365"/>
      <c r="AF53" s="365"/>
      <c r="AG53" s="365"/>
      <c r="AH53" s="365"/>
      <c r="AI53" s="365"/>
      <c r="AJ53" s="365"/>
      <c r="AK53" s="365"/>
      <c r="AL53" s="365"/>
      <c r="AM53" s="365"/>
    </row>
    <row r="54" spans="1:40" s="390" customFormat="1" ht="15" customHeight="1">
      <c r="A54" s="390" t="s">
        <v>712</v>
      </c>
      <c r="B54" s="391"/>
      <c r="C54" s="391"/>
      <c r="D54" s="391"/>
      <c r="E54" s="391"/>
      <c r="F54" s="391"/>
      <c r="G54" s="391"/>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c r="AF54" s="365"/>
      <c r="AG54" s="365"/>
      <c r="AH54" s="365"/>
      <c r="AI54" s="365"/>
      <c r="AJ54" s="365"/>
      <c r="AK54" s="365"/>
      <c r="AL54" s="365"/>
      <c r="AM54" s="365"/>
    </row>
    <row r="55" spans="1:40" s="390" customFormat="1" ht="15" customHeight="1">
      <c r="A55" s="390" t="s">
        <v>713</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row>
    <row r="56" spans="1:40" s="390" customFormat="1" ht="15" customHeight="1">
      <c r="A56" s="390" t="s">
        <v>714</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row>
    <row r="57" spans="1:40" ht="15" customHeight="1">
      <c r="A57" s="390" t="s">
        <v>715</v>
      </c>
      <c r="B57" s="419"/>
      <c r="C57" s="390"/>
      <c r="D57" s="390"/>
      <c r="E57" s="390"/>
      <c r="F57" s="390"/>
      <c r="G57" s="390"/>
    </row>
    <row r="58" spans="1:40" ht="15" customHeight="1">
      <c r="A58" s="390" t="s">
        <v>716</v>
      </c>
      <c r="B58" s="419"/>
      <c r="C58" s="390"/>
      <c r="D58" s="390"/>
      <c r="E58" s="390"/>
      <c r="F58" s="390"/>
      <c r="G58" s="390"/>
    </row>
    <row r="59" spans="1:40" ht="15" customHeight="1">
      <c r="A59" s="390"/>
      <c r="B59" s="400" t="s">
        <v>717</v>
      </c>
      <c r="C59" s="1187" t="s">
        <v>718</v>
      </c>
      <c r="D59" s="1187"/>
      <c r="E59" s="1187"/>
      <c r="F59" s="390"/>
      <c r="G59" s="390"/>
    </row>
    <row r="60" spans="1:40" ht="15" customHeight="1">
      <c r="A60" s="390"/>
      <c r="B60" s="420" t="s">
        <v>668</v>
      </c>
      <c r="C60" s="1234" t="s">
        <v>719</v>
      </c>
      <c r="D60" s="1234"/>
      <c r="E60" s="1234"/>
      <c r="F60" s="390"/>
      <c r="G60" s="390"/>
    </row>
    <row r="61" spans="1:40" ht="15" customHeight="1">
      <c r="A61" s="390"/>
      <c r="B61" s="420" t="s">
        <v>670</v>
      </c>
      <c r="C61" s="1234" t="s">
        <v>720</v>
      </c>
      <c r="D61" s="1234"/>
      <c r="E61" s="1234"/>
      <c r="F61" s="390"/>
      <c r="G61" s="390"/>
    </row>
    <row r="62" spans="1:40" ht="15" customHeight="1">
      <c r="A62" s="390"/>
      <c r="B62" s="420" t="s">
        <v>671</v>
      </c>
      <c r="C62" s="1234" t="s">
        <v>721</v>
      </c>
      <c r="D62" s="1234"/>
      <c r="E62" s="1234"/>
      <c r="F62" s="390"/>
      <c r="G62" s="390"/>
    </row>
    <row r="63" spans="1:40" ht="15" customHeight="1">
      <c r="A63" s="390"/>
      <c r="B63" s="420" t="s">
        <v>673</v>
      </c>
      <c r="C63" s="1234" t="s">
        <v>722</v>
      </c>
      <c r="D63" s="1234"/>
      <c r="E63" s="1234"/>
      <c r="F63" s="390"/>
      <c r="G63" s="390"/>
    </row>
    <row r="64" spans="1:40" ht="15" customHeight="1">
      <c r="A64" s="390"/>
      <c r="B64" s="390" t="s">
        <v>723</v>
      </c>
      <c r="C64" s="390"/>
      <c r="D64" s="390"/>
      <c r="E64" s="390"/>
      <c r="F64" s="390"/>
      <c r="G64" s="390"/>
    </row>
    <row r="65" spans="1:7" ht="15" customHeight="1">
      <c r="A65" s="390"/>
      <c r="B65" s="390" t="s">
        <v>724</v>
      </c>
      <c r="C65" s="390"/>
      <c r="D65" s="390"/>
      <c r="E65" s="390"/>
      <c r="F65" s="390"/>
      <c r="G65" s="390"/>
    </row>
    <row r="66" spans="1:7" ht="15" customHeight="1">
      <c r="A66" s="390"/>
      <c r="B66" s="390" t="s">
        <v>725</v>
      </c>
      <c r="C66" s="390"/>
      <c r="D66" s="390"/>
      <c r="E66" s="390"/>
      <c r="F66" s="390"/>
      <c r="G66" s="390"/>
    </row>
    <row r="67" spans="1:7" ht="15" customHeight="1">
      <c r="A67" s="390" t="s">
        <v>726</v>
      </c>
      <c r="B67" s="419"/>
      <c r="C67" s="390"/>
      <c r="D67" s="390"/>
      <c r="E67" s="390"/>
      <c r="F67" s="390"/>
      <c r="G67" s="390"/>
    </row>
    <row r="68" spans="1:7" ht="15" customHeight="1">
      <c r="A68" s="390" t="s">
        <v>727</v>
      </c>
      <c r="B68" s="419"/>
      <c r="C68" s="390"/>
      <c r="D68" s="390"/>
      <c r="E68" s="390"/>
      <c r="F68" s="390"/>
      <c r="G68" s="390"/>
    </row>
    <row r="69" spans="1:7" ht="15" customHeight="1">
      <c r="A69" s="390" t="s">
        <v>728</v>
      </c>
      <c r="B69" s="419"/>
      <c r="C69" s="390"/>
      <c r="D69" s="390"/>
      <c r="E69" s="390"/>
      <c r="F69" s="390"/>
      <c r="G69" s="390"/>
    </row>
    <row r="70" spans="1:7" ht="15" customHeight="1">
      <c r="A70" s="390" t="s">
        <v>729</v>
      </c>
      <c r="B70" s="419"/>
      <c r="C70" s="390"/>
      <c r="D70" s="390"/>
      <c r="E70" s="390"/>
      <c r="F70" s="390"/>
      <c r="G70" s="390"/>
    </row>
    <row r="71" spans="1:7" ht="15" customHeight="1">
      <c r="A71" s="390" t="s">
        <v>730</v>
      </c>
      <c r="B71" s="419"/>
      <c r="C71" s="390"/>
      <c r="D71" s="390"/>
      <c r="E71" s="390"/>
      <c r="F71" s="390"/>
      <c r="G71" s="390"/>
    </row>
    <row r="72" spans="1:7" ht="15" customHeight="1">
      <c r="A72" s="390" t="s">
        <v>731</v>
      </c>
      <c r="B72" s="419"/>
      <c r="C72" s="390"/>
      <c r="D72" s="390"/>
      <c r="E72" s="390"/>
      <c r="F72" s="390"/>
      <c r="G72" s="390"/>
    </row>
    <row r="73" spans="1:7" ht="15" customHeight="1">
      <c r="A73" s="390"/>
      <c r="B73" s="390" t="s">
        <v>732</v>
      </c>
      <c r="C73" s="390"/>
      <c r="D73" s="390"/>
      <c r="E73" s="390"/>
      <c r="F73" s="390"/>
      <c r="G73" s="390"/>
    </row>
    <row r="74" spans="1:7" ht="15" customHeight="1">
      <c r="A74" s="390"/>
      <c r="B74" s="390" t="s">
        <v>733</v>
      </c>
      <c r="C74" s="390"/>
      <c r="D74" s="390"/>
      <c r="E74" s="390"/>
      <c r="F74" s="390"/>
      <c r="G74" s="390"/>
    </row>
    <row r="75" spans="1:7" ht="15" customHeight="1">
      <c r="A75" s="390" t="s">
        <v>734</v>
      </c>
      <c r="B75" s="419"/>
      <c r="C75" s="390"/>
      <c r="D75" s="390"/>
      <c r="E75" s="390"/>
      <c r="F75" s="390"/>
      <c r="G75" s="390"/>
    </row>
    <row r="76" spans="1:7" ht="15" customHeight="1">
      <c r="A76" s="390" t="s">
        <v>735</v>
      </c>
      <c r="B76" s="419"/>
      <c r="C76" s="390"/>
      <c r="D76" s="390"/>
      <c r="E76" s="390"/>
      <c r="F76" s="390"/>
      <c r="G76" s="390"/>
    </row>
    <row r="77" spans="1:7" ht="15" customHeight="1">
      <c r="A77" s="390" t="s">
        <v>736</v>
      </c>
      <c r="B77" s="419"/>
      <c r="C77" s="390"/>
      <c r="D77" s="390"/>
      <c r="E77" s="390"/>
      <c r="F77" s="390"/>
      <c r="G77" s="390"/>
    </row>
    <row r="78" spans="1:7" ht="15" customHeight="1">
      <c r="A78" s="390" t="s">
        <v>737</v>
      </c>
      <c r="B78" s="419"/>
      <c r="C78" s="390"/>
      <c r="D78" s="390"/>
      <c r="E78" s="390"/>
      <c r="F78" s="390"/>
      <c r="G78" s="390"/>
    </row>
    <row r="79" spans="1:7" ht="15" customHeight="1">
      <c r="A79" s="390" t="s">
        <v>738</v>
      </c>
      <c r="B79" s="419"/>
      <c r="C79" s="390"/>
      <c r="D79" s="390"/>
      <c r="E79" s="390"/>
      <c r="F79" s="390"/>
      <c r="G79" s="390"/>
    </row>
    <row r="80" spans="1:7" ht="15" customHeight="1">
      <c r="A80" s="390" t="s">
        <v>739</v>
      </c>
      <c r="B80" s="419"/>
      <c r="C80" s="390"/>
      <c r="D80" s="390"/>
      <c r="E80" s="390"/>
      <c r="F80" s="390"/>
      <c r="G80" s="390"/>
    </row>
    <row r="81" spans="1:7" ht="15" customHeight="1">
      <c r="A81" s="390" t="s">
        <v>740</v>
      </c>
      <c r="B81" s="419"/>
      <c r="C81" s="390"/>
      <c r="D81" s="390"/>
      <c r="E81" s="390"/>
      <c r="F81" s="390"/>
      <c r="G81" s="390"/>
    </row>
    <row r="82" spans="1:7" ht="15" customHeight="1">
      <c r="A82" s="390" t="s">
        <v>741</v>
      </c>
      <c r="B82" s="419"/>
      <c r="C82" s="390"/>
      <c r="D82" s="390"/>
      <c r="E82" s="390"/>
      <c r="F82" s="390"/>
      <c r="G82" s="390"/>
    </row>
  </sheetData>
  <mergeCells count="144">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5">
    <dataValidation type="whole" operator="greaterThanOrEqual" allowBlank="1" showInputMessage="1" showErrorMessage="1" sqref="I38:I39 D38:F39 AG38:AG39 AD38:AD39 AA38:AA39 X38:X39 U38:U39 R38:R39 O38:O39 L38:L39" xr:uid="{977C2AD4-3A52-4DBB-86CE-6785B902036B}">
      <formula1>0</formula1>
    </dataValidation>
    <dataValidation operator="greaterThanOrEqual" allowBlank="1" showInputMessage="1" showErrorMessage="1" sqref="I44 AJ38:AJ39 AL38 L40 L44 I40" xr:uid="{923D3360-F427-4F07-8F1F-B525A9000446}"/>
    <dataValidation type="list" allowBlank="1" showInputMessage="1" showErrorMessage="1" sqref="C11:C30" xr:uid="{67ACB929-470D-4D09-B5EB-D9EA6F2BE05F}">
      <formula1>"A,B,C,D"</formula1>
    </dataValidation>
    <dataValidation type="list" allowBlank="1" showInputMessage="1" showErrorMessage="1" sqref="AK4:AN4" xr:uid="{54578439-25F5-4688-9E03-215E0E2F4FA4}">
      <formula1>"予定,実績"</formula1>
    </dataValidation>
    <dataValidation type="list" allowBlank="1" showInputMessage="1" sqref="B11:B30" xr:uid="{036F649B-004B-4E3E-958C-8A02013ACAA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CCB77-83CB-4167-964A-157785C19E10}">
  <dimension ref="A1:AQ82"/>
  <sheetViews>
    <sheetView showGridLines="0" view="pageBreakPreview" zoomScaleNormal="100" zoomScaleSheetLayoutView="100" workbookViewId="0">
      <selection activeCell="AK3" sqref="AK3:AN3"/>
    </sheetView>
  </sheetViews>
  <sheetFormatPr defaultColWidth="9.109375" defaultRowHeight="21" customHeight="1"/>
  <cols>
    <col min="1" max="1" width="2.77734375" style="369" customWidth="1"/>
    <col min="2" max="2" width="16.109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538</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IF($AK$3="４週",AK12/4,AK12/(DAY(EOMONTH($F$9,0))/7))</f>
        <v>0</v>
      </c>
      <c r="AM12" s="1193"/>
      <c r="AN12" s="1193"/>
    </row>
    <row r="13" spans="1:40" ht="18" customHeight="1">
      <c r="A13" s="378">
        <v>3</v>
      </c>
      <c r="B13" s="379" t="s">
        <v>822</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IF($AK$3="４週",AK13/4,AK13/(DAY(EOMONTH($F$9,0))/7))</f>
        <v>0</v>
      </c>
      <c r="AM13" s="1193"/>
      <c r="AN13" s="1193"/>
    </row>
    <row r="14" spans="1:40" ht="18" customHeight="1">
      <c r="A14" s="378">
        <v>4</v>
      </c>
      <c r="B14" s="379" t="s">
        <v>822</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IF($AK$3="４週",AK14/4,AK14/(DAY(EOMONTH($F$9,0))/7))</f>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ref="AL15:AL30" si="1">IF($AK$3="４週",AK15/4,AK15/(DAY(EOMONTH($F$9,0))/7))</f>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755</v>
      </c>
      <c r="B36" s="375"/>
      <c r="C36" s="375"/>
      <c r="D36" s="375"/>
      <c r="E36" s="375"/>
      <c r="F36" s="375"/>
      <c r="G36" s="390"/>
      <c r="H36" s="390"/>
      <c r="I36" s="390"/>
      <c r="J36" s="390"/>
      <c r="K36" s="390"/>
      <c r="L36" s="390"/>
      <c r="M36" s="390"/>
      <c r="N36" s="390"/>
      <c r="O36" s="390"/>
      <c r="AM36" s="375"/>
      <c r="AN36" s="366"/>
    </row>
    <row r="37" spans="1:43" ht="24.9" customHeight="1">
      <c r="A37" s="1187"/>
      <c r="B37" s="1187"/>
      <c r="C37" s="1187"/>
      <c r="D37" s="423">
        <v>4</v>
      </c>
      <c r="E37" s="423">
        <v>5</v>
      </c>
      <c r="F37" s="1245">
        <v>6</v>
      </c>
      <c r="G37" s="1245"/>
      <c r="H37" s="1245"/>
      <c r="I37" s="1245">
        <v>7</v>
      </c>
      <c r="J37" s="1245"/>
      <c r="K37" s="1245"/>
      <c r="L37" s="1245">
        <v>8</v>
      </c>
      <c r="M37" s="1245"/>
      <c r="N37" s="1245"/>
      <c r="O37" s="1245">
        <v>9</v>
      </c>
      <c r="P37" s="1245"/>
      <c r="Q37" s="1245"/>
      <c r="R37" s="1245">
        <v>10</v>
      </c>
      <c r="S37" s="1245"/>
      <c r="T37" s="1245"/>
      <c r="U37" s="1245">
        <v>11</v>
      </c>
      <c r="V37" s="1245"/>
      <c r="W37" s="1245"/>
      <c r="X37" s="1245">
        <v>12</v>
      </c>
      <c r="Y37" s="1245"/>
      <c r="Z37" s="1245"/>
      <c r="AA37" s="1245">
        <v>1</v>
      </c>
      <c r="AB37" s="1245"/>
      <c r="AC37" s="1245"/>
      <c r="AD37" s="1245">
        <v>2</v>
      </c>
      <c r="AE37" s="1245"/>
      <c r="AF37" s="1245"/>
      <c r="AG37" s="1245">
        <v>3</v>
      </c>
      <c r="AH37" s="1245"/>
      <c r="AI37" s="1245"/>
      <c r="AJ37" s="1187" t="s">
        <v>756</v>
      </c>
      <c r="AK37" s="1187"/>
      <c r="AL37" s="410" t="s">
        <v>757</v>
      </c>
      <c r="AM37" s="392"/>
      <c r="AN37" s="392"/>
      <c r="AO37" s="392"/>
      <c r="AP37" s="392"/>
      <c r="AQ37" s="392"/>
    </row>
    <row r="38" spans="1:43" ht="18" customHeight="1">
      <c r="A38" s="1249" t="s">
        <v>758</v>
      </c>
      <c r="B38" s="1249"/>
      <c r="C38" s="1249"/>
      <c r="D38" s="383">
        <v>1400</v>
      </c>
      <c r="E38" s="383">
        <v>1310</v>
      </c>
      <c r="F38" s="1246">
        <v>1400</v>
      </c>
      <c r="G38" s="1246"/>
      <c r="H38" s="1246"/>
      <c r="I38" s="1246">
        <v>1200</v>
      </c>
      <c r="J38" s="1246"/>
      <c r="K38" s="1246"/>
      <c r="L38" s="1246">
        <v>1200</v>
      </c>
      <c r="M38" s="1246"/>
      <c r="N38" s="1246"/>
      <c r="O38" s="1246">
        <v>3000</v>
      </c>
      <c r="P38" s="1246"/>
      <c r="Q38" s="1246"/>
      <c r="R38" s="1246">
        <v>3000</v>
      </c>
      <c r="S38" s="1246"/>
      <c r="T38" s="1246"/>
      <c r="U38" s="1246">
        <v>3000</v>
      </c>
      <c r="V38" s="1246"/>
      <c r="W38" s="1246"/>
      <c r="X38" s="1246">
        <v>3000</v>
      </c>
      <c r="Y38" s="1246"/>
      <c r="Z38" s="1246"/>
      <c r="AA38" s="1246">
        <v>3000</v>
      </c>
      <c r="AB38" s="1246"/>
      <c r="AC38" s="1246"/>
      <c r="AD38" s="1246">
        <v>3000</v>
      </c>
      <c r="AE38" s="1246"/>
      <c r="AF38" s="1246"/>
      <c r="AG38" s="1246">
        <v>3000</v>
      </c>
      <c r="AH38" s="1246"/>
      <c r="AI38" s="1246"/>
      <c r="AJ38" s="1234">
        <f>SUM(D38:AI38)</f>
        <v>27510</v>
      </c>
      <c r="AK38" s="1234"/>
      <c r="AL38" s="1247">
        <f>ROUNDUP(AJ38/AJ39,1)</f>
        <v>116.1</v>
      </c>
      <c r="AM38" s="392"/>
      <c r="AN38" s="392"/>
      <c r="AO38" s="392"/>
      <c r="AP38" s="392"/>
      <c r="AQ38" s="392"/>
    </row>
    <row r="39" spans="1:43" ht="18" customHeight="1">
      <c r="A39" s="1249" t="s">
        <v>759</v>
      </c>
      <c r="B39" s="1249"/>
      <c r="C39" s="1249"/>
      <c r="D39" s="383">
        <v>20</v>
      </c>
      <c r="E39" s="383">
        <v>19</v>
      </c>
      <c r="F39" s="1246">
        <v>20</v>
      </c>
      <c r="G39" s="1246"/>
      <c r="H39" s="1246"/>
      <c r="I39" s="1246">
        <v>21</v>
      </c>
      <c r="J39" s="1246"/>
      <c r="K39" s="1246"/>
      <c r="L39" s="1246">
        <v>21</v>
      </c>
      <c r="M39" s="1246"/>
      <c r="N39" s="1246"/>
      <c r="O39" s="1246">
        <v>19</v>
      </c>
      <c r="P39" s="1246"/>
      <c r="Q39" s="1246"/>
      <c r="R39" s="1246">
        <v>20</v>
      </c>
      <c r="S39" s="1246"/>
      <c r="T39" s="1246"/>
      <c r="U39" s="1246">
        <v>20</v>
      </c>
      <c r="V39" s="1246"/>
      <c r="W39" s="1246"/>
      <c r="X39" s="1246">
        <v>19</v>
      </c>
      <c r="Y39" s="1246"/>
      <c r="Z39" s="1246"/>
      <c r="AA39" s="1246">
        <v>19</v>
      </c>
      <c r="AB39" s="1246"/>
      <c r="AC39" s="1246"/>
      <c r="AD39" s="1246">
        <v>19</v>
      </c>
      <c r="AE39" s="1246"/>
      <c r="AF39" s="1246"/>
      <c r="AG39" s="1246">
        <v>20</v>
      </c>
      <c r="AH39" s="1246"/>
      <c r="AI39" s="1246"/>
      <c r="AJ39" s="1234">
        <f>+SUM(D39:AI39)</f>
        <v>237</v>
      </c>
      <c r="AK39" s="1234"/>
      <c r="AL39" s="1248"/>
      <c r="AM39" s="392"/>
      <c r="AN39" s="392"/>
      <c r="AO39" s="392"/>
      <c r="AP39" s="392"/>
      <c r="AQ39" s="392"/>
    </row>
    <row r="40" spans="1:43" ht="5.0999999999999996" customHeight="1">
      <c r="A40" s="391"/>
      <c r="B40" s="391"/>
      <c r="C40" s="391"/>
      <c r="D40" s="392"/>
      <c r="E40" s="392"/>
      <c r="F40" s="392"/>
      <c r="G40" s="392"/>
      <c r="H40" s="392"/>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G40" s="390"/>
      <c r="AH40" s="390"/>
      <c r="AI40" s="390"/>
      <c r="AJ40" s="393"/>
      <c r="AK40" s="390"/>
      <c r="AL40" s="375"/>
      <c r="AM40" s="375"/>
      <c r="AN40" s="366"/>
    </row>
    <row r="41" spans="1:43" ht="18" customHeight="1">
      <c r="A41" s="365" t="s">
        <v>681</v>
      </c>
      <c r="B41" s="390"/>
      <c r="D41" s="390"/>
      <c r="E41" s="390"/>
      <c r="F41" s="390"/>
      <c r="G41" s="390"/>
      <c r="H41" s="390"/>
      <c r="I41" s="392"/>
      <c r="J41" s="392"/>
      <c r="K41" s="392"/>
      <c r="L41" s="392"/>
      <c r="M41" s="392"/>
      <c r="N41" s="392"/>
      <c r="O41" s="390"/>
      <c r="P41" s="390"/>
      <c r="Q41" s="390"/>
      <c r="R41" s="390"/>
      <c r="S41" s="390"/>
      <c r="T41" s="390"/>
      <c r="U41" s="390"/>
      <c r="V41" s="390"/>
      <c r="W41" s="375"/>
      <c r="X41" s="390"/>
      <c r="Y41" s="390"/>
      <c r="Z41" s="390"/>
      <c r="AA41" s="390"/>
      <c r="AB41" s="390"/>
      <c r="AC41" s="390"/>
      <c r="AD41" s="390"/>
      <c r="AE41" s="390"/>
      <c r="AF41" s="390"/>
      <c r="AG41" s="390"/>
      <c r="AH41" s="390"/>
      <c r="AI41" s="390"/>
      <c r="AJ41" s="393"/>
      <c r="AK41" s="390"/>
      <c r="AL41" s="375"/>
      <c r="AM41" s="375"/>
      <c r="AN41" s="366"/>
    </row>
    <row r="42" spans="1:43" ht="24.9" customHeight="1">
      <c r="A42" s="1187" t="s">
        <v>685</v>
      </c>
      <c r="B42" s="1187"/>
      <c r="C42" s="1194" t="s">
        <v>823</v>
      </c>
      <c r="D42" s="1187"/>
      <c r="E42" s="1194" t="s">
        <v>824</v>
      </c>
      <c r="F42" s="1194"/>
      <c r="G42" s="1194"/>
      <c r="H42" s="1194"/>
      <c r="I42" s="1194" t="s">
        <v>825</v>
      </c>
      <c r="J42" s="1194"/>
      <c r="K42" s="1194"/>
      <c r="L42" s="1194"/>
      <c r="M42" s="1194"/>
      <c r="N42" s="1194"/>
      <c r="O42" s="392"/>
      <c r="P42" s="392"/>
      <c r="Q42" s="392"/>
      <c r="R42" s="392"/>
      <c r="S42" s="392"/>
      <c r="T42" s="392"/>
      <c r="U42" s="392"/>
      <c r="W42" s="375"/>
      <c r="X42" s="390"/>
      <c r="Y42" s="390"/>
      <c r="Z42" s="390"/>
      <c r="AA42" s="390"/>
      <c r="AB42" s="390"/>
      <c r="AC42" s="390"/>
      <c r="AD42" s="390"/>
      <c r="AE42" s="390"/>
      <c r="AF42" s="390"/>
      <c r="AG42" s="390"/>
      <c r="AH42" s="390"/>
      <c r="AI42" s="390"/>
      <c r="AJ42" s="393"/>
      <c r="AK42" s="390"/>
      <c r="AL42" s="375"/>
      <c r="AM42" s="375"/>
      <c r="AN42" s="366"/>
    </row>
    <row r="43" spans="1:43" ht="18" customHeight="1">
      <c r="A43" s="1194" t="s">
        <v>687</v>
      </c>
      <c r="B43" s="1194"/>
      <c r="C43" s="1250">
        <f>ROUNDDOWN(IF(AL38&lt;=60,1,1+ROUNDUP((AL38-60)/60,0)),1)</f>
        <v>2</v>
      </c>
      <c r="D43" s="1250"/>
      <c r="E43" s="1250">
        <f>ROUNDDOWN(IF(AL38&lt;=30,1,1+ROUNDUP((AL38-30)/30,0)),1)</f>
        <v>4</v>
      </c>
      <c r="F43" s="1250"/>
      <c r="G43" s="1250"/>
      <c r="H43" s="1250"/>
      <c r="I43" s="1250">
        <f>ROUNDDOWN(AL38/25,1)</f>
        <v>4.5999999999999996</v>
      </c>
      <c r="J43" s="1250"/>
      <c r="K43" s="1250"/>
      <c r="L43" s="1250"/>
      <c r="M43" s="1250"/>
      <c r="N43" s="1250"/>
      <c r="O43" s="392"/>
      <c r="P43" s="392"/>
      <c r="Q43" s="392"/>
      <c r="R43" s="392"/>
      <c r="S43" s="392"/>
      <c r="T43" s="392"/>
      <c r="U43" s="392"/>
      <c r="W43" s="375"/>
      <c r="X43" s="390"/>
      <c r="Y43" s="390"/>
      <c r="Z43" s="390"/>
      <c r="AA43" s="390"/>
      <c r="AB43" s="390"/>
      <c r="AC43" s="390"/>
      <c r="AD43" s="390"/>
      <c r="AE43" s="390"/>
      <c r="AF43" s="390"/>
      <c r="AG43" s="390"/>
      <c r="AH43" s="390"/>
      <c r="AI43" s="390"/>
      <c r="AJ43" s="393"/>
      <c r="AK43" s="390"/>
      <c r="AL43" s="375"/>
      <c r="AM43" s="375"/>
      <c r="AN43" s="366"/>
    </row>
    <row r="44" spans="1:43" ht="5.0999999999999996" customHeight="1">
      <c r="A44" s="391"/>
      <c r="B44" s="391"/>
      <c r="C44" s="391"/>
      <c r="D44" s="391"/>
      <c r="E44" s="391"/>
      <c r="F44" s="391"/>
      <c r="G44" s="391"/>
      <c r="H44" s="391"/>
      <c r="I44" s="391"/>
      <c r="J44" s="390"/>
      <c r="K44" s="390"/>
      <c r="L44" s="390"/>
      <c r="M44" s="393"/>
      <c r="N44" s="390"/>
      <c r="O44" s="390"/>
      <c r="P44" s="390"/>
      <c r="Q44" s="392"/>
      <c r="W44" s="375"/>
      <c r="X44" s="390"/>
      <c r="Y44" s="390"/>
      <c r="Z44" s="390"/>
      <c r="AA44" s="390"/>
      <c r="AB44" s="390"/>
      <c r="AC44" s="390"/>
      <c r="AD44" s="390"/>
      <c r="AE44" s="390"/>
      <c r="AF44" s="390"/>
      <c r="AG44" s="390"/>
      <c r="AH44" s="390"/>
      <c r="AI44" s="390"/>
      <c r="AJ44" s="393"/>
      <c r="AK44" s="390"/>
      <c r="AL44" s="375"/>
      <c r="AM44" s="375"/>
      <c r="AN44" s="366"/>
    </row>
    <row r="45" spans="1:43" ht="21" customHeight="1">
      <c r="A45" s="365" t="s">
        <v>704</v>
      </c>
      <c r="B45" s="369"/>
      <c r="C45" s="370"/>
      <c r="D45" s="370"/>
      <c r="E45" s="370"/>
      <c r="F45" s="370"/>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70"/>
      <c r="AM45" s="370"/>
      <c r="AN45" s="366"/>
    </row>
    <row r="46" spans="1:43" ht="24.9" customHeight="1">
      <c r="A46" s="366"/>
      <c r="B46" s="375"/>
      <c r="C46" s="1224" t="str">
        <f>IF(VLOOKUP($AK$1,[4]選択肢!$A$1:$J$32,C51,FALSE)=0,"-",VLOOKUP($AK$1,[4]選択肢!$A$1:$J$32,C51,FALSE))</f>
        <v>管理者</v>
      </c>
      <c r="D46" s="1225"/>
      <c r="E46" s="1226" t="str">
        <f>IF(VLOOKUP($AK$1,[4]選択肢!$A$1:$J$32,E51,FALSE)=0,"-",VLOOKUP($AK$1,[4]選択肢!$A$1:$J$32,E51,FALSE))</f>
        <v>サービス管理責任者</v>
      </c>
      <c r="F46" s="1226"/>
      <c r="G46" s="1226"/>
      <c r="H46" s="1226"/>
      <c r="I46" s="1224" t="str">
        <f>IF(VLOOKUP($AK$1,[4]選択肢!$A$1:$J$32,I51,FALSE)=0,"-",VLOOKUP($AK$1,[4]選択肢!$A$1:$J$32,I51,FALSE))</f>
        <v>地域生活支援員</v>
      </c>
      <c r="J46" s="1225"/>
      <c r="K46" s="1225"/>
      <c r="L46" s="1225"/>
      <c r="M46" s="1225"/>
      <c r="N46" s="1227"/>
      <c r="O46" s="1224" t="str">
        <f>IF(VLOOKUP($AK$1,[4]選択肢!$A$1:$J$32,O51,FALSE)=0,"-",VLOOKUP($AK$1,[4]選択肢!$A$1:$J$32,O51,FALSE))</f>
        <v>-</v>
      </c>
      <c r="P46" s="1225"/>
      <c r="Q46" s="1225"/>
      <c r="R46" s="1225"/>
      <c r="S46" s="1225"/>
      <c r="T46" s="1227"/>
      <c r="U46" s="1224" t="str">
        <f>IF(VLOOKUP($AK$1,[4]選択肢!$A$1:$J$32,U51,FALSE)=0,"-",VLOOKUP($AK$1,[4]選択肢!$A$1:$J$32,U51,FALSE))</f>
        <v>-</v>
      </c>
      <c r="V46" s="1225"/>
      <c r="W46" s="1225"/>
      <c r="X46" s="1225"/>
      <c r="Y46" s="1225"/>
      <c r="Z46" s="1227"/>
      <c r="AA46" s="1224" t="str">
        <f>IF(VLOOKUP($AK$1,[4]選択肢!$A$1:$J$32,AA51,FALSE)=0,"-",VLOOKUP($AK$1,[4]選択肢!$A$1:$J$32,AA51,FALSE))</f>
        <v>-</v>
      </c>
      <c r="AB46" s="1225"/>
      <c r="AC46" s="1225"/>
      <c r="AD46" s="1225"/>
      <c r="AE46" s="1225"/>
      <c r="AF46" s="1227"/>
      <c r="AG46" s="1226" t="str">
        <f>IF(VLOOKUP($AK$1,[4]選択肢!$A$1:$J$32,AG51,FALSE)=0,"-",VLOOKUP($AK$1,[4]選択肢!$A$1:$J$32,AG51,FALSE))</f>
        <v>-</v>
      </c>
      <c r="AH46" s="1226"/>
      <c r="AI46" s="1226"/>
      <c r="AJ46" s="1226"/>
      <c r="AK46" s="1226"/>
      <c r="AL46" s="1226" t="str">
        <f>IF(VLOOKUP($AK$1,[4]選択肢!$A$1:$J$32,AL51,FALSE)=0,"-",VLOOKUP($AK$1,[4]選択肢!$A$1:$J$32,AL51,FALSE))</f>
        <v>-</v>
      </c>
      <c r="AM46" s="1226"/>
      <c r="AN46" s="366"/>
    </row>
    <row r="47" spans="1:43" ht="18" customHeight="1">
      <c r="A47" s="366"/>
      <c r="B47" s="375"/>
      <c r="C47" s="407" t="s">
        <v>705</v>
      </c>
      <c r="D47" s="407" t="s">
        <v>706</v>
      </c>
      <c r="E47" s="408" t="s">
        <v>705</v>
      </c>
      <c r="F47" s="1233" t="s">
        <v>706</v>
      </c>
      <c r="G47" s="1233"/>
      <c r="H47" s="1233"/>
      <c r="I47" s="1229" t="s">
        <v>705</v>
      </c>
      <c r="J47" s="1230"/>
      <c r="K47" s="1231"/>
      <c r="L47" s="1229" t="s">
        <v>706</v>
      </c>
      <c r="M47" s="1230"/>
      <c r="N47" s="1231"/>
      <c r="O47" s="1229" t="s">
        <v>705</v>
      </c>
      <c r="P47" s="1230"/>
      <c r="Q47" s="1231"/>
      <c r="R47" s="1229" t="s">
        <v>706</v>
      </c>
      <c r="S47" s="1230"/>
      <c r="T47" s="1231"/>
      <c r="U47" s="1229" t="s">
        <v>705</v>
      </c>
      <c r="V47" s="1230"/>
      <c r="W47" s="1231"/>
      <c r="X47" s="1229" t="s">
        <v>706</v>
      </c>
      <c r="Y47" s="1230"/>
      <c r="Z47" s="1231"/>
      <c r="AA47" s="1229" t="s">
        <v>705</v>
      </c>
      <c r="AB47" s="1230"/>
      <c r="AC47" s="1231"/>
      <c r="AD47" s="1229" t="s">
        <v>706</v>
      </c>
      <c r="AE47" s="1230"/>
      <c r="AF47" s="1231"/>
      <c r="AG47" s="1229" t="s">
        <v>705</v>
      </c>
      <c r="AH47" s="1230"/>
      <c r="AI47" s="1231"/>
      <c r="AJ47" s="1229" t="s">
        <v>706</v>
      </c>
      <c r="AK47" s="1231"/>
      <c r="AL47" s="408" t="s">
        <v>761</v>
      </c>
      <c r="AM47" s="408" t="s">
        <v>762</v>
      </c>
      <c r="AN47" s="366"/>
    </row>
    <row r="48" spans="1:43" ht="18" customHeight="1">
      <c r="A48" s="366"/>
      <c r="B48" s="400" t="s">
        <v>707</v>
      </c>
      <c r="C48" s="408">
        <f>COUNTIFS($B$11:$B$30,C$46,$C$11:$C$30,"A",$E$11:$E$30,"*")</f>
        <v>1</v>
      </c>
      <c r="D48" s="408">
        <f>COUNTIFS($B$11:$B$30,C$46,$C$11:$C$30,"B",$E$11:$E$30,"*")</f>
        <v>0</v>
      </c>
      <c r="E48" s="408">
        <f>COUNTIFS($B$11:$B$30,E$46,$C$11:$C$30,"A",$E$11:$E$30,"*")</f>
        <v>0</v>
      </c>
      <c r="F48" s="1229">
        <f>COUNTIFS($B$11:$B$30,E$46,$C$11:$C$30,"B",$E$11:$E$30,"*")</f>
        <v>1</v>
      </c>
      <c r="G48" s="1230"/>
      <c r="H48" s="1231"/>
      <c r="I48" s="1229">
        <f>COUNTIFS($B$11:$B$30,I$46,$C$11:$C$30,"A",$E$11:$E$30,"*")</f>
        <v>0</v>
      </c>
      <c r="J48" s="1230"/>
      <c r="K48" s="1231"/>
      <c r="L48" s="1229">
        <f>COUNTIFS($B$11:$B$30,I$46,$C$11:$C$30,"B",$E$11:$E$30,"*")</f>
        <v>0</v>
      </c>
      <c r="M48" s="1230"/>
      <c r="N48" s="1231"/>
      <c r="O48" s="1229">
        <f>COUNTIFS($B$11:$B$30,O$46,$C$11:$C$30,"A",$E$11:$E$30,"*")</f>
        <v>0</v>
      </c>
      <c r="P48" s="1230"/>
      <c r="Q48" s="1231"/>
      <c r="R48" s="1229">
        <f>COUNTIFS($B$11:$B$30,O$46,$C$11:$C$30,"B",$E$11:$E$30,"*")</f>
        <v>0</v>
      </c>
      <c r="S48" s="1230"/>
      <c r="T48" s="1231"/>
      <c r="U48" s="1229">
        <f>COUNTIFS($B$11:$B$30,U$46,$C$11:$C$30,"A",$E$11:$E$30,"*")</f>
        <v>0</v>
      </c>
      <c r="V48" s="1230"/>
      <c r="W48" s="1231"/>
      <c r="X48" s="1229">
        <f>COUNTIFS($B$11:$B$30,U$46,$C$11:$C$30,"B",$E$11:$E$30,"*")</f>
        <v>0</v>
      </c>
      <c r="Y48" s="1230"/>
      <c r="Z48" s="1231"/>
      <c r="AA48" s="1229">
        <f>COUNTIFS($B$11:$B$30,AA$46,$C$11:$C$30,"A",$E$11:$E$30,"*")</f>
        <v>0</v>
      </c>
      <c r="AB48" s="1230"/>
      <c r="AC48" s="1231"/>
      <c r="AD48" s="1229">
        <f>COUNTIFS($B$11:$B$30,AA$46,$C$11:$C$30,"B",$E$11:$E$30,"*")</f>
        <v>0</v>
      </c>
      <c r="AE48" s="1230"/>
      <c r="AF48" s="1231"/>
      <c r="AG48" s="1229">
        <f>COUNTIFS($B$11:$B$30,AG$46,$C$11:$C$30,"A",$E$11:$E$30,"*")</f>
        <v>0</v>
      </c>
      <c r="AH48" s="1230"/>
      <c r="AI48" s="1231"/>
      <c r="AJ48" s="1229">
        <f>COUNTIFS($B$11:$B$30,AG$46,$C$11:$C$30,"B",$E$11:$E$30,"*")</f>
        <v>0</v>
      </c>
      <c r="AK48" s="1231"/>
      <c r="AL48" s="408">
        <f>COUNTIFS($B$11:$B$30,AL$46,$C$11:$C$30,"A",$E$11:$E$30,"*")</f>
        <v>0</v>
      </c>
      <c r="AM48" s="408">
        <f>COUNTIFS($B$11:$B$30,AL$46,$C$11:$C$30,"B",$E$11:$E$30,"*")</f>
        <v>0</v>
      </c>
      <c r="AN48" s="366"/>
    </row>
    <row r="49" spans="1:40" ht="18" customHeight="1">
      <c r="A49" s="366"/>
      <c r="B49" s="410" t="s">
        <v>708</v>
      </c>
      <c r="C49" s="408">
        <f>COUNTIFS($B$11:$B$30,C$46,$C$11:$C$30,"C",$E$11:$E$30,"*")</f>
        <v>0</v>
      </c>
      <c r="D49" s="408">
        <f>COUNTIFS($B$11:$B$30,C$46,$C$11:$C$30,"D",$E$11:$E$30,"*")</f>
        <v>0</v>
      </c>
      <c r="E49" s="408">
        <f>COUNTIFS($B$11:$B$30,E$46,$C$11:$C$30,"C",$E$11:$E$30,"*")</f>
        <v>0</v>
      </c>
      <c r="F49" s="1229">
        <f>COUNTIFS($B$11:$B$30,E$46,$C$11:$C$30,"D",$E$11:$E$30,"*")</f>
        <v>0</v>
      </c>
      <c r="G49" s="1230"/>
      <c r="H49" s="1231"/>
      <c r="I49" s="1229">
        <f>COUNTIFS($B$11:$B$30,I$46,$C$11:$C$30,"C",$E$11:$E$30,"*")</f>
        <v>1</v>
      </c>
      <c r="J49" s="1230"/>
      <c r="K49" s="1231"/>
      <c r="L49" s="1229">
        <f>COUNTIFS($B$11:$B$30,I$46,$C$11:$C$30,"D",$E$11:$E$30,"*")</f>
        <v>1</v>
      </c>
      <c r="M49" s="1230"/>
      <c r="N49" s="1231"/>
      <c r="O49" s="1229">
        <f>COUNTIFS($B$11:$B$30,O$46,$C$11:$C$30,"C",$E$11:$E$30,"*")</f>
        <v>0</v>
      </c>
      <c r="P49" s="1230"/>
      <c r="Q49" s="1231"/>
      <c r="R49" s="1229">
        <f>COUNTIFS($B$11:$B$30,O$46,$C$11:$C$30,"D",$E$11:$E$30,"*")</f>
        <v>0</v>
      </c>
      <c r="S49" s="1230"/>
      <c r="T49" s="1231"/>
      <c r="U49" s="1229">
        <f>COUNTIFS($B$11:$B$30,U$46,$C$11:$C$30,"C",$E$11:$E$30,"*")</f>
        <v>0</v>
      </c>
      <c r="V49" s="1230"/>
      <c r="W49" s="1231"/>
      <c r="X49" s="1229">
        <f>COUNTIFS($B$11:$B$30,U$46,$C$11:$C$30,"D",$E$11:$E$30,"*")</f>
        <v>0</v>
      </c>
      <c r="Y49" s="1230"/>
      <c r="Z49" s="1231"/>
      <c r="AA49" s="1229">
        <f>COUNTIFS($B$11:$B$30,AA$46,$C$11:$C$30,"C",$E$11:$E$30,"*")</f>
        <v>0</v>
      </c>
      <c r="AB49" s="1230"/>
      <c r="AC49" s="1231"/>
      <c r="AD49" s="1229">
        <f>COUNTIFS($B$11:$B$30,AA$46,$C$11:$C$30,"D",$E$11:$E$30,"*")</f>
        <v>0</v>
      </c>
      <c r="AE49" s="1230"/>
      <c r="AF49" s="1231"/>
      <c r="AG49" s="1229">
        <f>COUNTIFS($B$11:$B$30,AG$46,$C$11:$C$30,"C",$E$11:$E$30,"*")</f>
        <v>0</v>
      </c>
      <c r="AH49" s="1230"/>
      <c r="AI49" s="1231"/>
      <c r="AJ49" s="1229">
        <f>COUNTIFS($B$11:$B$30,AG$46,$C$11:$C$30,"D",$E$11:$E$30,"*")</f>
        <v>0</v>
      </c>
      <c r="AK49" s="1231"/>
      <c r="AL49" s="408">
        <f>COUNTIFS($B$11:$B$30,AL$46,$C$11:$C$30,"C",$E$11:$E$30,"*")</f>
        <v>0</v>
      </c>
      <c r="AM49" s="408">
        <f>COUNTIFS($B$11:$B$30,AL$46,$C$11:$C$30,"D",$E$11:$E$30,"*")</f>
        <v>0</v>
      </c>
      <c r="AN49" s="366"/>
    </row>
    <row r="50" spans="1:40" ht="24.9" customHeight="1">
      <c r="A50" s="366"/>
      <c r="B50" s="410" t="s">
        <v>709</v>
      </c>
      <c r="C50" s="1224" t="e">
        <f>IF($AK$3="４週",SUMIFS($AK$11:$AK$30,$B$11:$B$30,C46)/4/$AH$5,IF($AK$3="歴月",SUMIFS($AK$11:$AK$30,$B$11:$B$30,C46)/$AL$5,"記載する期間を選択してください"))</f>
        <v>#DIV/0!</v>
      </c>
      <c r="D50" s="1227"/>
      <c r="E50" s="1224" t="e">
        <f>IF($AK$3="４週",SUMIFS($AK$11:$AK$30,$B$11:$B$30,E46)/4/$AH$5,IF($AK$3="歴月",SUMIFS($AK$11:$AK$30,$B$11:$B$30,E46)/$AL$5,"記載する期間を選択してください"))</f>
        <v>#DIV/0!</v>
      </c>
      <c r="F50" s="1225"/>
      <c r="G50" s="1225"/>
      <c r="H50" s="1227"/>
      <c r="I50" s="1224" t="e">
        <f>IF($AK$3="４週",SUMIFS($AK$11:$AK$30,$B$11:$B$30,I46)/4/$AH$5,IF($AK$3="歴月",SUMIFS($AK$11:$AK$30,$B$11:$B$30,I46)/$AL$5,"記載する期間を選択してください"))</f>
        <v>#DIV/0!</v>
      </c>
      <c r="J50" s="1225"/>
      <c r="K50" s="1225"/>
      <c r="L50" s="1225"/>
      <c r="M50" s="1225"/>
      <c r="N50" s="1227"/>
      <c r="O50" s="1224" t="e">
        <f>IF($AK$3="４週",SUMIFS($AK$11:$AK$30,$B$11:$B$30,O46)/4/$AH$5,IF($AK$3="歴月",SUMIFS($AK$11:$AK$30,$B$11:$B$30,O46)/$AL$5,"記載する期間を選択してください"))</f>
        <v>#DIV/0!</v>
      </c>
      <c r="P50" s="1225"/>
      <c r="Q50" s="1225"/>
      <c r="R50" s="1225"/>
      <c r="S50" s="1225"/>
      <c r="T50" s="1227"/>
      <c r="U50" s="1224" t="e">
        <f>IF($AK$3="４週",SUMIFS($AK$11:$AK$30,$B$11:$B$30,U46)/4/$AH$5,IF($AK$3="歴月",SUMIFS($AK$11:$AK$30,$B$11:$B$30,U46)/$AL$5,"記載する期間を選択してください"))</f>
        <v>#DIV/0!</v>
      </c>
      <c r="V50" s="1225"/>
      <c r="W50" s="1225"/>
      <c r="X50" s="1225"/>
      <c r="Y50" s="1225"/>
      <c r="Z50" s="1227"/>
      <c r="AA50" s="1224" t="e">
        <f>IF($AK$3="４週",SUMIFS($AK$11:$AK$30,$B$11:$B$30,AA46)/4/$AH$5,IF($AK$3="歴月",SUMIFS($AK$11:$AK$30,$B$11:$B$30,AA46)/$AL$5,"記載する期間を選択してください"))</f>
        <v>#DIV/0!</v>
      </c>
      <c r="AB50" s="1225"/>
      <c r="AC50" s="1225"/>
      <c r="AD50" s="1225"/>
      <c r="AE50" s="1225"/>
      <c r="AF50" s="1227"/>
      <c r="AG50" s="1224" t="e">
        <f>IF($AK$3="４週",SUMIFS($AK$11:$AK$30,$B$11:$B$30,AG46)/4/$AH$5,IF($AK$3="歴月",SUMIFS($AK$11:$AK$30,$B$11:$B$30,AG46)/$AL$5,"記載する期間を選択してください"))</f>
        <v>#DIV/0!</v>
      </c>
      <c r="AH50" s="1225"/>
      <c r="AI50" s="1225"/>
      <c r="AJ50" s="1225"/>
      <c r="AK50" s="1227"/>
      <c r="AL50" s="1224" t="e">
        <f>IF($AK$3="４週",SUMIFS($AK$11:$AK$30,$B$11:$B$30,AL46)/4/$AH$5,IF($AK$3="歴月",SUMIFS($AK$11:$AK$30,$B$11:$B$30,AL46)/$AL$5,"記載する期間を選択してください"))</f>
        <v>#DIV/0!</v>
      </c>
      <c r="AM50" s="1227"/>
      <c r="AN50" s="366"/>
    </row>
    <row r="51" spans="1:40" ht="5.0999999999999996" customHeight="1">
      <c r="A51" s="366"/>
      <c r="B51" s="369"/>
      <c r="C51" s="412">
        <v>2</v>
      </c>
      <c r="D51" s="412"/>
      <c r="E51" s="412">
        <v>3</v>
      </c>
      <c r="F51" s="412"/>
      <c r="G51" s="412"/>
      <c r="H51" s="412"/>
      <c r="I51" s="412">
        <v>4</v>
      </c>
      <c r="J51" s="412"/>
      <c r="K51" s="412"/>
      <c r="L51" s="412"/>
      <c r="M51" s="412"/>
      <c r="N51" s="412"/>
      <c r="O51" s="412">
        <v>5</v>
      </c>
      <c r="P51" s="412"/>
      <c r="Q51" s="412"/>
      <c r="R51" s="412"/>
      <c r="S51" s="412"/>
      <c r="T51" s="412"/>
      <c r="U51" s="412">
        <v>6</v>
      </c>
      <c r="V51" s="412"/>
      <c r="W51" s="412"/>
      <c r="X51" s="412"/>
      <c r="Y51" s="412"/>
      <c r="Z51" s="412"/>
      <c r="AA51" s="412">
        <v>7</v>
      </c>
      <c r="AB51" s="412"/>
      <c r="AC51" s="412"/>
      <c r="AD51" s="412"/>
      <c r="AE51" s="412"/>
      <c r="AF51" s="412"/>
      <c r="AG51" s="412">
        <v>8</v>
      </c>
      <c r="AH51" s="412"/>
      <c r="AI51" s="412"/>
      <c r="AJ51" s="412"/>
      <c r="AK51" s="412"/>
      <c r="AL51" s="412">
        <v>9</v>
      </c>
      <c r="AM51" s="413"/>
      <c r="AN51" s="366"/>
    </row>
    <row r="52" spans="1:40" ht="15" customHeight="1">
      <c r="A52" s="390" t="s">
        <v>710</v>
      </c>
      <c r="B52" s="414"/>
      <c r="C52" s="415"/>
      <c r="D52" s="415"/>
      <c r="E52" s="415"/>
      <c r="F52" s="416"/>
      <c r="G52" s="415"/>
      <c r="H52" s="412"/>
      <c r="I52" s="412"/>
      <c r="J52" s="412"/>
      <c r="K52" s="412"/>
      <c r="L52" s="412"/>
      <c r="M52" s="412"/>
      <c r="N52" s="412"/>
      <c r="O52" s="412"/>
      <c r="P52" s="412"/>
      <c r="Q52" s="412"/>
      <c r="R52" s="412">
        <v>6</v>
      </c>
      <c r="S52" s="412"/>
      <c r="T52" s="412"/>
      <c r="U52" s="412"/>
      <c r="V52" s="412"/>
      <c r="W52" s="412"/>
      <c r="X52" s="412">
        <v>7</v>
      </c>
      <c r="Y52" s="412"/>
      <c r="Z52" s="412"/>
      <c r="AA52" s="412"/>
      <c r="AB52" s="412"/>
      <c r="AC52" s="412"/>
      <c r="AD52" s="412">
        <v>8</v>
      </c>
      <c r="AE52" s="412"/>
      <c r="AF52" s="412"/>
      <c r="AG52" s="417"/>
      <c r="AH52" s="417"/>
      <c r="AI52" s="417"/>
      <c r="AJ52" s="417">
        <v>9</v>
      </c>
      <c r="AK52" s="418"/>
      <c r="AL52" s="418"/>
      <c r="AM52" s="366"/>
    </row>
    <row r="53" spans="1:40" s="390" customFormat="1" ht="15" customHeight="1">
      <c r="A53" s="390" t="s">
        <v>711</v>
      </c>
      <c r="B53" s="391"/>
      <c r="C53" s="391"/>
      <c r="D53" s="391"/>
      <c r="E53" s="391"/>
      <c r="F53" s="391"/>
      <c r="G53" s="391"/>
      <c r="H53" s="365"/>
      <c r="I53" s="365"/>
      <c r="J53" s="365"/>
      <c r="K53" s="365"/>
      <c r="L53" s="365"/>
      <c r="M53" s="365"/>
      <c r="N53" s="365"/>
      <c r="O53" s="365"/>
      <c r="P53" s="365"/>
      <c r="Q53" s="365"/>
      <c r="R53" s="365"/>
      <c r="S53" s="365"/>
      <c r="T53" s="365"/>
      <c r="U53" s="365"/>
      <c r="V53" s="365"/>
      <c r="W53" s="365"/>
      <c r="X53" s="365"/>
      <c r="Y53" s="365"/>
      <c r="Z53" s="365"/>
      <c r="AA53" s="365"/>
      <c r="AB53" s="365"/>
      <c r="AC53" s="365"/>
      <c r="AD53" s="365"/>
      <c r="AE53" s="365"/>
      <c r="AF53" s="365"/>
      <c r="AG53" s="365"/>
      <c r="AH53" s="365"/>
      <c r="AI53" s="365"/>
      <c r="AJ53" s="365"/>
      <c r="AK53" s="365"/>
      <c r="AL53" s="365"/>
      <c r="AM53" s="365"/>
    </row>
    <row r="54" spans="1:40" s="390" customFormat="1" ht="15" customHeight="1">
      <c r="A54" s="390" t="s">
        <v>712</v>
      </c>
      <c r="B54" s="391"/>
      <c r="C54" s="391"/>
      <c r="D54" s="391"/>
      <c r="E54" s="391"/>
      <c r="F54" s="391"/>
      <c r="G54" s="391"/>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c r="AF54" s="365"/>
      <c r="AG54" s="365"/>
      <c r="AH54" s="365"/>
      <c r="AI54" s="365"/>
      <c r="AJ54" s="365"/>
      <c r="AK54" s="365"/>
      <c r="AL54" s="365"/>
      <c r="AM54" s="365"/>
    </row>
    <row r="55" spans="1:40" s="390" customFormat="1" ht="15" customHeight="1">
      <c r="A55" s="390" t="s">
        <v>713</v>
      </c>
      <c r="B55" s="391"/>
      <c r="C55" s="391"/>
      <c r="D55" s="391"/>
      <c r="E55" s="391"/>
      <c r="F55" s="391"/>
      <c r="G55" s="391"/>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c r="AF55" s="365"/>
      <c r="AG55" s="365"/>
      <c r="AH55" s="365"/>
      <c r="AI55" s="365"/>
      <c r="AJ55" s="365"/>
      <c r="AK55" s="365"/>
      <c r="AL55" s="365"/>
      <c r="AM55" s="365"/>
    </row>
    <row r="56" spans="1:40" s="390" customFormat="1" ht="15" customHeight="1">
      <c r="A56" s="390" t="s">
        <v>714</v>
      </c>
      <c r="B56" s="391"/>
      <c r="C56" s="391"/>
      <c r="D56" s="391"/>
      <c r="E56" s="391"/>
      <c r="F56" s="391"/>
      <c r="G56" s="391"/>
      <c r="H56" s="365"/>
      <c r="I56" s="365"/>
      <c r="J56" s="365"/>
      <c r="K56" s="365"/>
      <c r="L56" s="365"/>
      <c r="M56" s="365"/>
      <c r="N56" s="365"/>
      <c r="O56" s="365"/>
      <c r="P56" s="365"/>
      <c r="Q56" s="365"/>
      <c r="R56" s="365"/>
      <c r="S56" s="365"/>
      <c r="T56" s="365"/>
      <c r="U56" s="365"/>
      <c r="V56" s="365"/>
      <c r="W56" s="365"/>
      <c r="X56" s="365"/>
      <c r="Y56" s="365"/>
      <c r="Z56" s="365"/>
      <c r="AA56" s="365"/>
      <c r="AB56" s="365"/>
      <c r="AC56" s="365"/>
      <c r="AD56" s="365"/>
      <c r="AE56" s="365"/>
      <c r="AF56" s="365"/>
      <c r="AG56" s="365"/>
      <c r="AH56" s="365"/>
      <c r="AI56" s="365"/>
      <c r="AJ56" s="365"/>
      <c r="AK56" s="365"/>
      <c r="AL56" s="365"/>
      <c r="AM56" s="365"/>
    </row>
    <row r="57" spans="1:40" ht="15" customHeight="1">
      <c r="A57" s="390" t="s">
        <v>715</v>
      </c>
      <c r="B57" s="419"/>
      <c r="C57" s="390"/>
      <c r="D57" s="390"/>
      <c r="E57" s="390"/>
      <c r="F57" s="390"/>
      <c r="G57" s="390"/>
    </row>
    <row r="58" spans="1:40" ht="15" customHeight="1">
      <c r="A58" s="390" t="s">
        <v>716</v>
      </c>
      <c r="B58" s="419"/>
      <c r="C58" s="390"/>
      <c r="D58" s="390"/>
      <c r="E58" s="390"/>
      <c r="F58" s="390"/>
      <c r="G58" s="390"/>
    </row>
    <row r="59" spans="1:40" ht="15" customHeight="1">
      <c r="A59" s="390"/>
      <c r="B59" s="400" t="s">
        <v>717</v>
      </c>
      <c r="C59" s="1187" t="s">
        <v>718</v>
      </c>
      <c r="D59" s="1187"/>
      <c r="E59" s="1187"/>
      <c r="F59" s="390"/>
      <c r="G59" s="390"/>
    </row>
    <row r="60" spans="1:40" ht="15" customHeight="1">
      <c r="A60" s="390"/>
      <c r="B60" s="420" t="s">
        <v>668</v>
      </c>
      <c r="C60" s="1234" t="s">
        <v>719</v>
      </c>
      <c r="D60" s="1234"/>
      <c r="E60" s="1234"/>
      <c r="F60" s="390"/>
      <c r="G60" s="390"/>
    </row>
    <row r="61" spans="1:40" ht="15" customHeight="1">
      <c r="A61" s="390"/>
      <c r="B61" s="420" t="s">
        <v>670</v>
      </c>
      <c r="C61" s="1234" t="s">
        <v>720</v>
      </c>
      <c r="D61" s="1234"/>
      <c r="E61" s="1234"/>
      <c r="F61" s="390"/>
      <c r="G61" s="390"/>
    </row>
    <row r="62" spans="1:40" ht="15" customHeight="1">
      <c r="A62" s="390"/>
      <c r="B62" s="420" t="s">
        <v>671</v>
      </c>
      <c r="C62" s="1234" t="s">
        <v>721</v>
      </c>
      <c r="D62" s="1234"/>
      <c r="E62" s="1234"/>
      <c r="F62" s="390"/>
      <c r="G62" s="390"/>
    </row>
    <row r="63" spans="1:40" ht="15" customHeight="1">
      <c r="A63" s="390"/>
      <c r="B63" s="420" t="s">
        <v>673</v>
      </c>
      <c r="C63" s="1234" t="s">
        <v>722</v>
      </c>
      <c r="D63" s="1234"/>
      <c r="E63" s="1234"/>
      <c r="F63" s="390"/>
      <c r="G63" s="390"/>
    </row>
    <row r="64" spans="1:40" ht="15" customHeight="1">
      <c r="A64" s="390"/>
      <c r="B64" s="390" t="s">
        <v>723</v>
      </c>
      <c r="C64" s="390"/>
      <c r="D64" s="390"/>
      <c r="E64" s="390"/>
      <c r="F64" s="390"/>
      <c r="G64" s="390"/>
    </row>
    <row r="65" spans="1:7" ht="15" customHeight="1">
      <c r="A65" s="390"/>
      <c r="B65" s="390" t="s">
        <v>724</v>
      </c>
      <c r="C65" s="390"/>
      <c r="D65" s="390"/>
      <c r="E65" s="390"/>
      <c r="F65" s="390"/>
      <c r="G65" s="390"/>
    </row>
    <row r="66" spans="1:7" ht="15" customHeight="1">
      <c r="A66" s="390"/>
      <c r="B66" s="390" t="s">
        <v>725</v>
      </c>
      <c r="C66" s="390"/>
      <c r="D66" s="390"/>
      <c r="E66" s="390"/>
      <c r="F66" s="390"/>
      <c r="G66" s="390"/>
    </row>
    <row r="67" spans="1:7" ht="15" customHeight="1">
      <c r="A67" s="390" t="s">
        <v>726</v>
      </c>
      <c r="B67" s="419"/>
      <c r="C67" s="390"/>
      <c r="D67" s="390"/>
      <c r="E67" s="390"/>
      <c r="F67" s="390"/>
      <c r="G67" s="390"/>
    </row>
    <row r="68" spans="1:7" ht="15" customHeight="1">
      <c r="A68" s="390" t="s">
        <v>727</v>
      </c>
      <c r="B68" s="419"/>
      <c r="C68" s="390"/>
      <c r="D68" s="390"/>
      <c r="E68" s="390"/>
      <c r="F68" s="390"/>
      <c r="G68" s="390"/>
    </row>
    <row r="69" spans="1:7" ht="15" customHeight="1">
      <c r="A69" s="390" t="s">
        <v>728</v>
      </c>
      <c r="B69" s="419"/>
      <c r="C69" s="390"/>
      <c r="D69" s="390"/>
      <c r="E69" s="390"/>
      <c r="F69" s="390"/>
      <c r="G69" s="390"/>
    </row>
    <row r="70" spans="1:7" ht="15" customHeight="1">
      <c r="A70" s="390" t="s">
        <v>729</v>
      </c>
      <c r="B70" s="419"/>
      <c r="C70" s="390"/>
      <c r="D70" s="390"/>
      <c r="E70" s="390"/>
      <c r="F70" s="390"/>
      <c r="G70" s="390"/>
    </row>
    <row r="71" spans="1:7" ht="15" customHeight="1">
      <c r="A71" s="390" t="s">
        <v>730</v>
      </c>
      <c r="B71" s="419"/>
      <c r="C71" s="390"/>
      <c r="D71" s="390"/>
      <c r="E71" s="390"/>
      <c r="F71" s="390"/>
      <c r="G71" s="390"/>
    </row>
    <row r="72" spans="1:7" ht="15" customHeight="1">
      <c r="A72" s="390" t="s">
        <v>731</v>
      </c>
      <c r="B72" s="419"/>
      <c r="C72" s="390"/>
      <c r="D72" s="390"/>
      <c r="E72" s="390"/>
      <c r="F72" s="390"/>
      <c r="G72" s="390"/>
    </row>
    <row r="73" spans="1:7" ht="15" customHeight="1">
      <c r="A73" s="390"/>
      <c r="B73" s="390" t="s">
        <v>732</v>
      </c>
      <c r="C73" s="390"/>
      <c r="D73" s="390"/>
      <c r="E73" s="390"/>
      <c r="F73" s="390"/>
      <c r="G73" s="390"/>
    </row>
    <row r="74" spans="1:7" ht="15" customHeight="1">
      <c r="A74" s="390"/>
      <c r="B74" s="390" t="s">
        <v>733</v>
      </c>
      <c r="C74" s="390"/>
      <c r="D74" s="390"/>
      <c r="E74" s="390"/>
      <c r="F74" s="390"/>
      <c r="G74" s="390"/>
    </row>
    <row r="75" spans="1:7" ht="15" customHeight="1">
      <c r="A75" s="390" t="s">
        <v>734</v>
      </c>
      <c r="B75" s="419"/>
      <c r="C75" s="390"/>
      <c r="D75" s="390"/>
      <c r="E75" s="390"/>
      <c r="F75" s="390"/>
      <c r="G75" s="390"/>
    </row>
    <row r="76" spans="1:7" ht="15" customHeight="1">
      <c r="A76" s="390" t="s">
        <v>735</v>
      </c>
      <c r="B76" s="419"/>
      <c r="C76" s="390"/>
      <c r="D76" s="390"/>
      <c r="E76" s="390"/>
      <c r="F76" s="390"/>
      <c r="G76" s="390"/>
    </row>
    <row r="77" spans="1:7" ht="15" customHeight="1">
      <c r="A77" s="390" t="s">
        <v>736</v>
      </c>
      <c r="B77" s="419"/>
      <c r="C77" s="390"/>
      <c r="D77" s="390"/>
      <c r="E77" s="390"/>
      <c r="F77" s="390"/>
      <c r="G77" s="390"/>
    </row>
    <row r="78" spans="1:7" ht="15" customHeight="1">
      <c r="A78" s="390" t="s">
        <v>737</v>
      </c>
      <c r="B78" s="419"/>
      <c r="C78" s="390"/>
      <c r="D78" s="390"/>
      <c r="E78" s="390"/>
      <c r="F78" s="390"/>
      <c r="G78" s="390"/>
    </row>
    <row r="79" spans="1:7" ht="15" customHeight="1">
      <c r="A79" s="390" t="s">
        <v>738</v>
      </c>
      <c r="B79" s="419"/>
      <c r="C79" s="390"/>
      <c r="D79" s="390"/>
      <c r="E79" s="390"/>
      <c r="F79" s="390"/>
      <c r="G79" s="390"/>
    </row>
    <row r="80" spans="1:7" ht="15" customHeight="1">
      <c r="A80" s="390" t="s">
        <v>739</v>
      </c>
      <c r="B80" s="419"/>
      <c r="C80" s="390"/>
      <c r="D80" s="390"/>
      <c r="E80" s="390"/>
      <c r="F80" s="390"/>
      <c r="G80" s="390"/>
    </row>
    <row r="81" spans="1:7" ht="15" customHeight="1">
      <c r="A81" s="390" t="s">
        <v>740</v>
      </c>
      <c r="B81" s="419"/>
      <c r="C81" s="390"/>
      <c r="D81" s="390"/>
      <c r="E81" s="390"/>
      <c r="F81" s="390"/>
      <c r="G81" s="390"/>
    </row>
    <row r="82" spans="1:7" ht="15" customHeight="1">
      <c r="A82" s="390" t="s">
        <v>741</v>
      </c>
      <c r="B82" s="419"/>
      <c r="C82" s="390"/>
      <c r="D82" s="390"/>
      <c r="E82" s="390"/>
      <c r="F82" s="390"/>
      <c r="G82" s="390"/>
    </row>
  </sheetData>
  <mergeCells count="146">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5">
    <dataValidation type="list" allowBlank="1" showInputMessage="1" sqref="B11:B30" xr:uid="{98B6A2FA-77A1-415E-BF62-FDCF2F0AD02A}">
      <formula1>INDIRECT($AK$1)</formula1>
    </dataValidation>
    <dataValidation type="list" allowBlank="1" showInputMessage="1" showErrorMessage="1" sqref="AK4:AN4" xr:uid="{5FB643DF-3E89-45FF-9584-61C65ACA19B5}">
      <formula1>"予定,実績"</formula1>
    </dataValidation>
    <dataValidation type="whole" operator="greaterThanOrEqual" allowBlank="1" showInputMessage="1" showErrorMessage="1" sqref="I38:I39 D38:F39 AG38:AG39 O38:O39 AD38:AD39 AA38:AA39 X38:X39 U38:U39 R38:R39 L38:L39" xr:uid="{C8385B9C-0C2F-425A-95BB-5F76E1514CD7}">
      <formula1>0</formula1>
    </dataValidation>
    <dataValidation operator="greaterThanOrEqual" allowBlank="1" showInputMessage="1" showErrorMessage="1" sqref="I44 AJ38:AJ39 AL38 L40 L44 I40" xr:uid="{8CDF7202-0A0D-4723-81D7-1407BEC4EA9E}"/>
    <dataValidation type="list" allowBlank="1" showInputMessage="1" showErrorMessage="1" sqref="C11:C30" xr:uid="{41C85498-575A-4496-9674-08F5F41FCE9C}">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BA9E7-4AEF-4E3D-8B4C-AEE66591A01C}">
  <dimension ref="A1:AQ90"/>
  <sheetViews>
    <sheetView showGridLines="0" view="pageBreakPreview" zoomScaleNormal="100" zoomScaleSheetLayoutView="100" workbookViewId="0">
      <selection activeCell="AK3" sqref="AK3:AN3"/>
    </sheetView>
  </sheetViews>
  <sheetFormatPr defaultColWidth="9.109375" defaultRowHeight="21" customHeight="1"/>
  <cols>
    <col min="1" max="1" width="2.77734375" style="369" customWidth="1"/>
    <col min="2" max="2" width="20.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4.9"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826</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160</v>
      </c>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275" t="s">
        <v>656</v>
      </c>
      <c r="B7" s="1182" t="s">
        <v>657</v>
      </c>
      <c r="C7" s="1211"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275"/>
      <c r="B8" s="1183"/>
      <c r="C8" s="1213"/>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275"/>
      <c r="B9" s="1191" t="s">
        <v>666</v>
      </c>
      <c r="C9" s="1213"/>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275"/>
      <c r="B10" s="1192"/>
      <c r="C10" s="1215"/>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438"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438"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IF($AK$3="４週",AK12/4,AK12/(DAY(EOMONTH($F$9,0))/7))</f>
        <v>0</v>
      </c>
      <c r="AM12" s="1193"/>
      <c r="AN12" s="1193"/>
    </row>
    <row r="13" spans="1:40" ht="18" customHeight="1">
      <c r="A13" s="378">
        <v>3</v>
      </c>
      <c r="B13" s="438" t="s">
        <v>827</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IF($AK$3="４週",AK13/4,AK13/(DAY(EOMONTH($F$9,0))/7))</f>
        <v>0</v>
      </c>
      <c r="AM13" s="1193"/>
      <c r="AN13" s="1193"/>
    </row>
    <row r="14" spans="1:40" ht="18" customHeight="1">
      <c r="A14" s="378">
        <v>4</v>
      </c>
      <c r="B14" s="438" t="s">
        <v>760</v>
      </c>
      <c r="C14" s="380" t="s">
        <v>668</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IF($AK$3="４週",AK14/4,AK14/(DAY(EOMONTH($F$9,0))/7))</f>
        <v>0</v>
      </c>
      <c r="AM14" s="1193"/>
      <c r="AN14" s="1193"/>
    </row>
    <row r="15" spans="1:40" ht="18" customHeight="1">
      <c r="A15" s="378">
        <v>5</v>
      </c>
      <c r="B15" s="438"/>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ref="AL15:AL30" si="1">IF($AK$3="４週",AK15/4,AK15/(DAY(EOMONTH($F$9,0))/7))</f>
        <v>0</v>
      </c>
      <c r="AM15" s="1193"/>
      <c r="AN15" s="1193"/>
    </row>
    <row r="16" spans="1:40" ht="18" customHeight="1">
      <c r="A16" s="378">
        <v>6</v>
      </c>
      <c r="B16" s="438"/>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438"/>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438"/>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438"/>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438"/>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438"/>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438"/>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438"/>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438"/>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438"/>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438"/>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438"/>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438"/>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438"/>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438"/>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 t="shared" ref="F31:AJ31" si="2">+SUM(F11:F30)</f>
        <v>0</v>
      </c>
      <c r="G31" s="388">
        <f t="shared" si="2"/>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21" customHeight="1">
      <c r="A35" s="365" t="s">
        <v>755</v>
      </c>
      <c r="B35" s="375"/>
      <c r="C35" s="375"/>
      <c r="D35" s="375"/>
      <c r="E35" s="375"/>
      <c r="F35" s="375"/>
      <c r="G35" s="390"/>
      <c r="H35" s="390"/>
      <c r="I35" s="390"/>
      <c r="J35" s="390"/>
      <c r="K35" s="390"/>
      <c r="L35" s="390"/>
      <c r="M35" s="390"/>
      <c r="N35" s="390"/>
      <c r="O35" s="390"/>
      <c r="AM35" s="375"/>
      <c r="AN35" s="366"/>
    </row>
    <row r="36" spans="1:43" ht="24.9" customHeight="1">
      <c r="A36" s="1187"/>
      <c r="B36" s="1187"/>
      <c r="C36" s="1187"/>
      <c r="D36" s="423">
        <v>4</v>
      </c>
      <c r="E36" s="423">
        <v>5</v>
      </c>
      <c r="F36" s="1245">
        <v>6</v>
      </c>
      <c r="G36" s="1245"/>
      <c r="H36" s="1245"/>
      <c r="I36" s="1245">
        <v>7</v>
      </c>
      <c r="J36" s="1245"/>
      <c r="K36" s="1245"/>
      <c r="L36" s="1245">
        <v>8</v>
      </c>
      <c r="M36" s="1245"/>
      <c r="N36" s="1245"/>
      <c r="O36" s="1245">
        <v>9</v>
      </c>
      <c r="P36" s="1245"/>
      <c r="Q36" s="1245"/>
      <c r="R36" s="1245">
        <v>10</v>
      </c>
      <c r="S36" s="1245"/>
      <c r="T36" s="1245"/>
      <c r="U36" s="1245">
        <v>11</v>
      </c>
      <c r="V36" s="1245"/>
      <c r="W36" s="1245"/>
      <c r="X36" s="1245">
        <v>12</v>
      </c>
      <c r="Y36" s="1245"/>
      <c r="Z36" s="1245"/>
      <c r="AA36" s="1245">
        <v>1</v>
      </c>
      <c r="AB36" s="1245"/>
      <c r="AC36" s="1245"/>
      <c r="AD36" s="1245">
        <v>2</v>
      </c>
      <c r="AE36" s="1245"/>
      <c r="AF36" s="1245"/>
      <c r="AG36" s="1245">
        <v>3</v>
      </c>
      <c r="AH36" s="1245"/>
      <c r="AI36" s="1245"/>
      <c r="AJ36" s="1187" t="s">
        <v>756</v>
      </c>
      <c r="AK36" s="1187"/>
      <c r="AL36" s="410" t="s">
        <v>757</v>
      </c>
      <c r="AM36" s="1276" t="s">
        <v>828</v>
      </c>
      <c r="AN36" s="1277"/>
      <c r="AO36" s="392"/>
      <c r="AP36" s="392"/>
      <c r="AQ36" s="392"/>
    </row>
    <row r="37" spans="1:43" ht="21.9" customHeight="1">
      <c r="A37" s="1249" t="s">
        <v>764</v>
      </c>
      <c r="B37" s="1249"/>
      <c r="C37" s="1249"/>
      <c r="D37" s="439">
        <f>SUM(D38,D39,D40,D41,D43,D45)</f>
        <v>1840</v>
      </c>
      <c r="E37" s="439">
        <f>SUM(E38,E39,E40,E41,E43,E45)</f>
        <v>1726</v>
      </c>
      <c r="F37" s="1278">
        <f>SUM(F38,F39,F40,F41,F43,F45)</f>
        <v>1840</v>
      </c>
      <c r="G37" s="1279"/>
      <c r="H37" s="1280"/>
      <c r="I37" s="1278">
        <f>SUM(I38,I39,I40,I41,I43,I45)</f>
        <v>1932</v>
      </c>
      <c r="J37" s="1279">
        <f t="shared" ref="J37:AI37" si="3">SUM(J38,J39,J40,J41,J43,J45)</f>
        <v>0</v>
      </c>
      <c r="K37" s="1280">
        <f t="shared" si="3"/>
        <v>0</v>
      </c>
      <c r="L37" s="1278">
        <f>SUM(L38,L39,L40,L41,L43,L45)</f>
        <v>1932</v>
      </c>
      <c r="M37" s="1279"/>
      <c r="N37" s="1280"/>
      <c r="O37" s="1278">
        <f>SUM(O38,O39,O40,O41,O43,O45)</f>
        <v>1748</v>
      </c>
      <c r="P37" s="1279"/>
      <c r="Q37" s="1280"/>
      <c r="R37" s="1278">
        <f>SUM(R38,R39,R40,R41,R43,R45)</f>
        <v>1840</v>
      </c>
      <c r="S37" s="1279"/>
      <c r="T37" s="1280"/>
      <c r="U37" s="1278">
        <f>SUM(U38,U39,U40,U41,U43,U45)</f>
        <v>1840</v>
      </c>
      <c r="V37" s="1279">
        <f t="shared" si="3"/>
        <v>0</v>
      </c>
      <c r="W37" s="1280">
        <f t="shared" si="3"/>
        <v>0</v>
      </c>
      <c r="X37" s="1278">
        <f>SUM(X38,X39,X40,X41,X43,X45)</f>
        <v>1748</v>
      </c>
      <c r="Y37" s="1279">
        <f t="shared" si="3"/>
        <v>0</v>
      </c>
      <c r="Z37" s="1280">
        <f t="shared" si="3"/>
        <v>0</v>
      </c>
      <c r="AA37" s="1278">
        <f>SUM(AA38,AA39,AA40,AA41,AA43,AA45)</f>
        <v>1748</v>
      </c>
      <c r="AB37" s="1279">
        <f t="shared" si="3"/>
        <v>0</v>
      </c>
      <c r="AC37" s="1280">
        <f t="shared" si="3"/>
        <v>0</v>
      </c>
      <c r="AD37" s="1278">
        <f>SUM(AD38,AD39,AD40,AD41,AD43,AD45)</f>
        <v>1748</v>
      </c>
      <c r="AE37" s="1279">
        <f t="shared" si="3"/>
        <v>0</v>
      </c>
      <c r="AF37" s="1280">
        <f t="shared" si="3"/>
        <v>0</v>
      </c>
      <c r="AG37" s="1278">
        <f>SUM(AG38,AG39,AG40,AG41,AG43,AG45)</f>
        <v>1840</v>
      </c>
      <c r="AH37" s="1279">
        <f t="shared" si="3"/>
        <v>0</v>
      </c>
      <c r="AI37" s="1280">
        <f t="shared" si="3"/>
        <v>0</v>
      </c>
      <c r="AJ37" s="1234">
        <f>SUM(D37:AI37)</f>
        <v>21782</v>
      </c>
      <c r="AK37" s="1234"/>
      <c r="AL37" s="427">
        <f>ROUNDUP(AJ37/AJ47,1)</f>
        <v>92</v>
      </c>
      <c r="AM37" s="1281"/>
      <c r="AN37" s="1282"/>
      <c r="AO37" s="392"/>
      <c r="AP37" s="392"/>
      <c r="AQ37" s="392"/>
    </row>
    <row r="38" spans="1:43" ht="21.9" customHeight="1">
      <c r="A38" s="1204" t="s">
        <v>829</v>
      </c>
      <c r="B38" s="1205"/>
      <c r="C38" s="1206"/>
      <c r="D38" s="383">
        <v>50</v>
      </c>
      <c r="E38" s="383">
        <v>45</v>
      </c>
      <c r="F38" s="1246">
        <v>50</v>
      </c>
      <c r="G38" s="1246"/>
      <c r="H38" s="1246"/>
      <c r="I38" s="1246">
        <v>50</v>
      </c>
      <c r="J38" s="1246"/>
      <c r="K38" s="1246"/>
      <c r="L38" s="1246">
        <v>50</v>
      </c>
      <c r="M38" s="1246"/>
      <c r="N38" s="1246"/>
      <c r="O38" s="1246">
        <v>45</v>
      </c>
      <c r="P38" s="1246"/>
      <c r="Q38" s="1246"/>
      <c r="R38" s="1246">
        <v>50</v>
      </c>
      <c r="S38" s="1246"/>
      <c r="T38" s="1246"/>
      <c r="U38" s="1246">
        <v>50</v>
      </c>
      <c r="V38" s="1246"/>
      <c r="W38" s="1246"/>
      <c r="X38" s="1246">
        <v>45</v>
      </c>
      <c r="Y38" s="1246"/>
      <c r="Z38" s="1246"/>
      <c r="AA38" s="1246">
        <v>45</v>
      </c>
      <c r="AB38" s="1246"/>
      <c r="AC38" s="1246"/>
      <c r="AD38" s="1246">
        <v>45</v>
      </c>
      <c r="AE38" s="1246"/>
      <c r="AF38" s="1246"/>
      <c r="AG38" s="1246">
        <v>50</v>
      </c>
      <c r="AH38" s="1246"/>
      <c r="AI38" s="1246"/>
      <c r="AJ38" s="1234">
        <f>SUM(D38:AI38)</f>
        <v>575</v>
      </c>
      <c r="AK38" s="1234"/>
      <c r="AL38" s="427">
        <f t="shared" ref="AL38:AL46" si="4">ROUNDUP(AJ38/$AJ$47,1)</f>
        <v>2.5</v>
      </c>
      <c r="AM38" s="1281"/>
      <c r="AN38" s="1282"/>
      <c r="AO38" s="392"/>
      <c r="AP38" s="392"/>
      <c r="AQ38" s="392"/>
    </row>
    <row r="39" spans="1:43" ht="21.9" customHeight="1">
      <c r="A39" s="1204" t="s">
        <v>765</v>
      </c>
      <c r="B39" s="1205"/>
      <c r="C39" s="1206"/>
      <c r="D39" s="383">
        <v>50</v>
      </c>
      <c r="E39" s="383">
        <v>50</v>
      </c>
      <c r="F39" s="1246">
        <v>50</v>
      </c>
      <c r="G39" s="1246"/>
      <c r="H39" s="1246"/>
      <c r="I39" s="1246">
        <v>55</v>
      </c>
      <c r="J39" s="1246"/>
      <c r="K39" s="1246"/>
      <c r="L39" s="1246">
        <v>55</v>
      </c>
      <c r="M39" s="1246"/>
      <c r="N39" s="1246"/>
      <c r="O39" s="1246">
        <v>50</v>
      </c>
      <c r="P39" s="1246"/>
      <c r="Q39" s="1246"/>
      <c r="R39" s="1246">
        <v>50</v>
      </c>
      <c r="S39" s="1246"/>
      <c r="T39" s="1246"/>
      <c r="U39" s="1246">
        <v>50</v>
      </c>
      <c r="V39" s="1246"/>
      <c r="W39" s="1246"/>
      <c r="X39" s="1246">
        <v>50</v>
      </c>
      <c r="Y39" s="1246"/>
      <c r="Z39" s="1246"/>
      <c r="AA39" s="1246">
        <v>50</v>
      </c>
      <c r="AB39" s="1246"/>
      <c r="AC39" s="1246"/>
      <c r="AD39" s="1246">
        <v>50</v>
      </c>
      <c r="AE39" s="1246"/>
      <c r="AF39" s="1246"/>
      <c r="AG39" s="1246">
        <v>50</v>
      </c>
      <c r="AH39" s="1246"/>
      <c r="AI39" s="1246"/>
      <c r="AJ39" s="1234">
        <f>SUM(D39:AI39)</f>
        <v>610</v>
      </c>
      <c r="AK39" s="1234"/>
      <c r="AL39" s="427">
        <f t="shared" si="4"/>
        <v>2.6</v>
      </c>
      <c r="AM39" s="1281"/>
      <c r="AN39" s="1282"/>
      <c r="AO39" s="392"/>
      <c r="AP39" s="392"/>
      <c r="AQ39" s="392"/>
    </row>
    <row r="40" spans="1:43" ht="21.9" customHeight="1">
      <c r="A40" s="1204" t="s">
        <v>766</v>
      </c>
      <c r="B40" s="1205"/>
      <c r="C40" s="1206"/>
      <c r="D40" s="383">
        <v>100</v>
      </c>
      <c r="E40" s="383">
        <v>95</v>
      </c>
      <c r="F40" s="1246">
        <v>100</v>
      </c>
      <c r="G40" s="1246"/>
      <c r="H40" s="1246"/>
      <c r="I40" s="1246">
        <v>105</v>
      </c>
      <c r="J40" s="1246"/>
      <c r="K40" s="1246"/>
      <c r="L40" s="1246">
        <v>105</v>
      </c>
      <c r="M40" s="1246"/>
      <c r="N40" s="1246"/>
      <c r="O40" s="1246">
        <v>95</v>
      </c>
      <c r="P40" s="1246"/>
      <c r="Q40" s="1246"/>
      <c r="R40" s="1246">
        <v>100</v>
      </c>
      <c r="S40" s="1246"/>
      <c r="T40" s="1246"/>
      <c r="U40" s="1246">
        <v>100</v>
      </c>
      <c r="V40" s="1246"/>
      <c r="W40" s="1246"/>
      <c r="X40" s="1246">
        <v>95</v>
      </c>
      <c r="Y40" s="1246"/>
      <c r="Z40" s="1246"/>
      <c r="AA40" s="1246">
        <v>95</v>
      </c>
      <c r="AB40" s="1246"/>
      <c r="AC40" s="1246"/>
      <c r="AD40" s="1246">
        <v>95</v>
      </c>
      <c r="AE40" s="1246"/>
      <c r="AF40" s="1246"/>
      <c r="AG40" s="1246">
        <v>100</v>
      </c>
      <c r="AH40" s="1246"/>
      <c r="AI40" s="1246"/>
      <c r="AJ40" s="1234">
        <f>SUM(D40:AI40)</f>
        <v>1185</v>
      </c>
      <c r="AK40" s="1234"/>
      <c r="AL40" s="427">
        <f t="shared" si="4"/>
        <v>5</v>
      </c>
      <c r="AM40" s="1281"/>
      <c r="AN40" s="1282"/>
      <c r="AO40" s="392"/>
      <c r="AP40" s="392"/>
      <c r="AQ40" s="392"/>
    </row>
    <row r="41" spans="1:43" ht="21.9" customHeight="1">
      <c r="A41" s="1287" t="s">
        <v>767</v>
      </c>
      <c r="B41" s="1205"/>
      <c r="C41" s="1206"/>
      <c r="D41" s="383">
        <v>100</v>
      </c>
      <c r="E41" s="383">
        <v>95</v>
      </c>
      <c r="F41" s="1246">
        <v>100</v>
      </c>
      <c r="G41" s="1246"/>
      <c r="H41" s="1246"/>
      <c r="I41" s="1246">
        <v>105</v>
      </c>
      <c r="J41" s="1246"/>
      <c r="K41" s="1246"/>
      <c r="L41" s="1246">
        <v>105</v>
      </c>
      <c r="M41" s="1246"/>
      <c r="N41" s="1246"/>
      <c r="O41" s="1246">
        <v>95</v>
      </c>
      <c r="P41" s="1246"/>
      <c r="Q41" s="1246"/>
      <c r="R41" s="1246">
        <v>100</v>
      </c>
      <c r="S41" s="1246"/>
      <c r="T41" s="1246"/>
      <c r="U41" s="1246">
        <v>100</v>
      </c>
      <c r="V41" s="1246"/>
      <c r="W41" s="1246"/>
      <c r="X41" s="1246">
        <v>95</v>
      </c>
      <c r="Y41" s="1246"/>
      <c r="Z41" s="1246"/>
      <c r="AA41" s="1246">
        <v>95</v>
      </c>
      <c r="AB41" s="1246"/>
      <c r="AC41" s="1246"/>
      <c r="AD41" s="1246">
        <v>95</v>
      </c>
      <c r="AE41" s="1246"/>
      <c r="AF41" s="1246"/>
      <c r="AG41" s="1246">
        <v>100</v>
      </c>
      <c r="AH41" s="1246"/>
      <c r="AI41" s="1246"/>
      <c r="AJ41" s="1234">
        <f t="shared" ref="AJ41:AJ45" si="5">SUM(D41:AI41)</f>
        <v>1185</v>
      </c>
      <c r="AK41" s="1234"/>
      <c r="AL41" s="427">
        <f t="shared" si="4"/>
        <v>5</v>
      </c>
      <c r="AM41" s="1281"/>
      <c r="AN41" s="1282"/>
      <c r="AO41" s="392"/>
      <c r="AP41" s="392"/>
      <c r="AQ41" s="392"/>
    </row>
    <row r="42" spans="1:43" s="442" customFormat="1" ht="21.9" customHeight="1">
      <c r="A42" s="440"/>
      <c r="B42" s="1283" t="s">
        <v>830</v>
      </c>
      <c r="C42" s="1284"/>
      <c r="D42" s="383">
        <v>100</v>
      </c>
      <c r="E42" s="383">
        <v>95</v>
      </c>
      <c r="F42" s="1246">
        <v>100</v>
      </c>
      <c r="G42" s="1246"/>
      <c r="H42" s="1246"/>
      <c r="I42" s="1246">
        <v>105</v>
      </c>
      <c r="J42" s="1246"/>
      <c r="K42" s="1246"/>
      <c r="L42" s="1246">
        <v>105</v>
      </c>
      <c r="M42" s="1246"/>
      <c r="N42" s="1246"/>
      <c r="O42" s="1246">
        <v>95</v>
      </c>
      <c r="P42" s="1246"/>
      <c r="Q42" s="1246"/>
      <c r="R42" s="1246">
        <v>100</v>
      </c>
      <c r="S42" s="1246"/>
      <c r="T42" s="1246"/>
      <c r="U42" s="1246">
        <v>100</v>
      </c>
      <c r="V42" s="1246"/>
      <c r="W42" s="1246"/>
      <c r="X42" s="1246">
        <v>95</v>
      </c>
      <c r="Y42" s="1246"/>
      <c r="Z42" s="1246"/>
      <c r="AA42" s="1246">
        <v>95</v>
      </c>
      <c r="AB42" s="1246"/>
      <c r="AC42" s="1246"/>
      <c r="AD42" s="1246">
        <v>95</v>
      </c>
      <c r="AE42" s="1246"/>
      <c r="AF42" s="1246"/>
      <c r="AG42" s="1246">
        <v>100</v>
      </c>
      <c r="AH42" s="1246"/>
      <c r="AI42" s="1246"/>
      <c r="AJ42" s="1234">
        <f>SUM(D42:AI42)</f>
        <v>1185</v>
      </c>
      <c r="AK42" s="1234"/>
      <c r="AL42" s="427">
        <f t="shared" si="4"/>
        <v>5</v>
      </c>
      <c r="AM42" s="1285">
        <f>ROUNDUP($AJ$42/$AJ$47,1)</f>
        <v>5</v>
      </c>
      <c r="AN42" s="1286"/>
      <c r="AO42" s="441"/>
      <c r="AP42" s="441"/>
      <c r="AQ42" s="441"/>
    </row>
    <row r="43" spans="1:43" ht="21.9" customHeight="1">
      <c r="A43" s="1287" t="s">
        <v>768</v>
      </c>
      <c r="B43" s="1205"/>
      <c r="C43" s="1206"/>
      <c r="D43" s="383">
        <v>140</v>
      </c>
      <c r="E43" s="383">
        <v>131</v>
      </c>
      <c r="F43" s="1246">
        <v>140</v>
      </c>
      <c r="G43" s="1246"/>
      <c r="H43" s="1246"/>
      <c r="I43" s="1246">
        <v>147</v>
      </c>
      <c r="J43" s="1246"/>
      <c r="K43" s="1246"/>
      <c r="L43" s="1246">
        <v>147</v>
      </c>
      <c r="M43" s="1246"/>
      <c r="N43" s="1246"/>
      <c r="O43" s="1246">
        <v>133</v>
      </c>
      <c r="P43" s="1246"/>
      <c r="Q43" s="1246"/>
      <c r="R43" s="1246">
        <v>140</v>
      </c>
      <c r="S43" s="1246"/>
      <c r="T43" s="1246"/>
      <c r="U43" s="1246">
        <v>140</v>
      </c>
      <c r="V43" s="1246"/>
      <c r="W43" s="1246"/>
      <c r="X43" s="1246">
        <v>133</v>
      </c>
      <c r="Y43" s="1246"/>
      <c r="Z43" s="1246"/>
      <c r="AA43" s="1246">
        <v>133</v>
      </c>
      <c r="AB43" s="1246"/>
      <c r="AC43" s="1246"/>
      <c r="AD43" s="1246">
        <v>133</v>
      </c>
      <c r="AE43" s="1246"/>
      <c r="AF43" s="1246"/>
      <c r="AG43" s="1246">
        <v>140</v>
      </c>
      <c r="AH43" s="1246"/>
      <c r="AI43" s="1246"/>
      <c r="AJ43" s="1234">
        <f t="shared" si="5"/>
        <v>1657</v>
      </c>
      <c r="AK43" s="1234"/>
      <c r="AL43" s="427">
        <f t="shared" si="4"/>
        <v>7</v>
      </c>
      <c r="AM43" s="1281"/>
      <c r="AN43" s="1282"/>
      <c r="AO43" s="392"/>
      <c r="AP43" s="392"/>
      <c r="AQ43" s="392"/>
    </row>
    <row r="44" spans="1:43" s="442" customFormat="1" ht="21.9" customHeight="1">
      <c r="A44" s="443"/>
      <c r="B44" s="1283" t="s">
        <v>831</v>
      </c>
      <c r="C44" s="1284"/>
      <c r="D44" s="383">
        <v>140</v>
      </c>
      <c r="E44" s="383">
        <v>131</v>
      </c>
      <c r="F44" s="1246">
        <v>140</v>
      </c>
      <c r="G44" s="1246"/>
      <c r="H44" s="1246"/>
      <c r="I44" s="1246">
        <v>147</v>
      </c>
      <c r="J44" s="1246"/>
      <c r="K44" s="1246"/>
      <c r="L44" s="1246">
        <v>147</v>
      </c>
      <c r="M44" s="1246"/>
      <c r="N44" s="1246"/>
      <c r="O44" s="1246">
        <v>133</v>
      </c>
      <c r="P44" s="1246"/>
      <c r="Q44" s="1246"/>
      <c r="R44" s="1246">
        <v>140</v>
      </c>
      <c r="S44" s="1246"/>
      <c r="T44" s="1246"/>
      <c r="U44" s="1246">
        <v>140</v>
      </c>
      <c r="V44" s="1246"/>
      <c r="W44" s="1246"/>
      <c r="X44" s="1246">
        <v>133</v>
      </c>
      <c r="Y44" s="1246"/>
      <c r="Z44" s="1246"/>
      <c r="AA44" s="1246">
        <v>133</v>
      </c>
      <c r="AB44" s="1246"/>
      <c r="AC44" s="1246"/>
      <c r="AD44" s="1246">
        <v>133</v>
      </c>
      <c r="AE44" s="1246"/>
      <c r="AF44" s="1246"/>
      <c r="AG44" s="1246">
        <v>140</v>
      </c>
      <c r="AH44" s="1246"/>
      <c r="AI44" s="1246"/>
      <c r="AJ44" s="1234">
        <f>SUM(D44:AI44)</f>
        <v>1657</v>
      </c>
      <c r="AK44" s="1234"/>
      <c r="AL44" s="427">
        <f t="shared" si="4"/>
        <v>7</v>
      </c>
      <c r="AM44" s="1285">
        <f>ROUNDUP($AJ$44/$AJ$47,1)</f>
        <v>7</v>
      </c>
      <c r="AN44" s="1286"/>
      <c r="AO44" s="441"/>
      <c r="AP44" s="441"/>
      <c r="AQ44" s="441"/>
    </row>
    <row r="45" spans="1:43" ht="21.9" customHeight="1">
      <c r="A45" s="1287" t="s">
        <v>769</v>
      </c>
      <c r="B45" s="1205"/>
      <c r="C45" s="1206"/>
      <c r="D45" s="383">
        <v>1400</v>
      </c>
      <c r="E45" s="383">
        <v>1310</v>
      </c>
      <c r="F45" s="1246">
        <v>1400</v>
      </c>
      <c r="G45" s="1246"/>
      <c r="H45" s="1246"/>
      <c r="I45" s="1246">
        <v>1470</v>
      </c>
      <c r="J45" s="1246"/>
      <c r="K45" s="1246"/>
      <c r="L45" s="1246">
        <v>1470</v>
      </c>
      <c r="M45" s="1246"/>
      <c r="N45" s="1246"/>
      <c r="O45" s="1246">
        <v>1330</v>
      </c>
      <c r="P45" s="1246"/>
      <c r="Q45" s="1246"/>
      <c r="R45" s="1246">
        <v>1400</v>
      </c>
      <c r="S45" s="1246"/>
      <c r="T45" s="1246"/>
      <c r="U45" s="1246">
        <v>1400</v>
      </c>
      <c r="V45" s="1246"/>
      <c r="W45" s="1246"/>
      <c r="X45" s="1246">
        <v>1330</v>
      </c>
      <c r="Y45" s="1246"/>
      <c r="Z45" s="1246"/>
      <c r="AA45" s="1246">
        <v>1330</v>
      </c>
      <c r="AB45" s="1246"/>
      <c r="AC45" s="1246"/>
      <c r="AD45" s="1246">
        <v>1330</v>
      </c>
      <c r="AE45" s="1246"/>
      <c r="AF45" s="1246"/>
      <c r="AG45" s="1246">
        <v>1400</v>
      </c>
      <c r="AH45" s="1246"/>
      <c r="AI45" s="1246"/>
      <c r="AJ45" s="1234">
        <f t="shared" si="5"/>
        <v>16570</v>
      </c>
      <c r="AK45" s="1234"/>
      <c r="AL45" s="427">
        <f t="shared" si="4"/>
        <v>70</v>
      </c>
      <c r="AM45" s="1281"/>
      <c r="AN45" s="1282"/>
      <c r="AO45" s="392"/>
      <c r="AP45" s="392"/>
      <c r="AQ45" s="392"/>
    </row>
    <row r="46" spans="1:43" s="442" customFormat="1" ht="21.9" customHeight="1">
      <c r="A46" s="440"/>
      <c r="B46" s="1283" t="s">
        <v>830</v>
      </c>
      <c r="C46" s="1284"/>
      <c r="D46" s="383">
        <v>1400</v>
      </c>
      <c r="E46" s="383">
        <v>1310</v>
      </c>
      <c r="F46" s="1246">
        <v>1400</v>
      </c>
      <c r="G46" s="1246"/>
      <c r="H46" s="1246"/>
      <c r="I46" s="1246">
        <v>1470</v>
      </c>
      <c r="J46" s="1246"/>
      <c r="K46" s="1246"/>
      <c r="L46" s="1246">
        <v>1470</v>
      </c>
      <c r="M46" s="1246"/>
      <c r="N46" s="1246"/>
      <c r="O46" s="1246">
        <v>1330</v>
      </c>
      <c r="P46" s="1246"/>
      <c r="Q46" s="1246"/>
      <c r="R46" s="1246">
        <v>1400</v>
      </c>
      <c r="S46" s="1246"/>
      <c r="T46" s="1246"/>
      <c r="U46" s="1246">
        <v>1400</v>
      </c>
      <c r="V46" s="1246"/>
      <c r="W46" s="1246"/>
      <c r="X46" s="1246">
        <v>1330</v>
      </c>
      <c r="Y46" s="1246"/>
      <c r="Z46" s="1246"/>
      <c r="AA46" s="1246">
        <v>1330</v>
      </c>
      <c r="AB46" s="1246"/>
      <c r="AC46" s="1246"/>
      <c r="AD46" s="1246">
        <v>1330</v>
      </c>
      <c r="AE46" s="1246"/>
      <c r="AF46" s="1246"/>
      <c r="AG46" s="1246">
        <v>1400</v>
      </c>
      <c r="AH46" s="1246"/>
      <c r="AI46" s="1246"/>
      <c r="AJ46" s="1234">
        <f>SUM(D46:AI46)</f>
        <v>16570</v>
      </c>
      <c r="AK46" s="1234"/>
      <c r="AL46" s="427">
        <f t="shared" si="4"/>
        <v>70</v>
      </c>
      <c r="AM46" s="1285">
        <f>ROUNDUP($AJ$46/$AJ$47,1)</f>
        <v>70</v>
      </c>
      <c r="AN46" s="1286"/>
      <c r="AO46" s="441"/>
      <c r="AP46" s="441"/>
      <c r="AQ46" s="441"/>
    </row>
    <row r="47" spans="1:43" ht="21.9" customHeight="1">
      <c r="A47" s="1249" t="s">
        <v>759</v>
      </c>
      <c r="B47" s="1249"/>
      <c r="C47" s="1249"/>
      <c r="D47" s="383">
        <v>20</v>
      </c>
      <c r="E47" s="383">
        <v>19</v>
      </c>
      <c r="F47" s="1246">
        <v>20</v>
      </c>
      <c r="G47" s="1246"/>
      <c r="H47" s="1246"/>
      <c r="I47" s="1246">
        <v>21</v>
      </c>
      <c r="J47" s="1246"/>
      <c r="K47" s="1246"/>
      <c r="L47" s="1246">
        <v>21</v>
      </c>
      <c r="M47" s="1246"/>
      <c r="N47" s="1246"/>
      <c r="O47" s="1246">
        <v>19</v>
      </c>
      <c r="P47" s="1246"/>
      <c r="Q47" s="1246"/>
      <c r="R47" s="1246">
        <v>20</v>
      </c>
      <c r="S47" s="1246"/>
      <c r="T47" s="1246"/>
      <c r="U47" s="1246">
        <v>20</v>
      </c>
      <c r="V47" s="1246"/>
      <c r="W47" s="1246"/>
      <c r="X47" s="1246">
        <v>19</v>
      </c>
      <c r="Y47" s="1246"/>
      <c r="Z47" s="1246"/>
      <c r="AA47" s="1246">
        <v>19</v>
      </c>
      <c r="AB47" s="1246"/>
      <c r="AC47" s="1246"/>
      <c r="AD47" s="1246">
        <v>19</v>
      </c>
      <c r="AE47" s="1246"/>
      <c r="AF47" s="1246"/>
      <c r="AG47" s="1246">
        <v>20</v>
      </c>
      <c r="AH47" s="1246"/>
      <c r="AI47" s="1246"/>
      <c r="AJ47" s="1234">
        <f>+SUM(D47:AI47)</f>
        <v>237</v>
      </c>
      <c r="AK47" s="1234"/>
      <c r="AL47" s="428"/>
      <c r="AM47" s="1281"/>
      <c r="AN47" s="1282"/>
      <c r="AO47" s="392"/>
      <c r="AP47" s="392"/>
      <c r="AQ47" s="392"/>
    </row>
    <row r="48" spans="1:43" ht="5.0999999999999996" customHeight="1">
      <c r="A48" s="391"/>
      <c r="B48" s="391"/>
      <c r="C48" s="391"/>
      <c r="D48" s="392"/>
      <c r="E48" s="392"/>
      <c r="F48" s="392"/>
      <c r="G48" s="392"/>
      <c r="H48" s="392"/>
      <c r="I48" s="390"/>
      <c r="J48" s="390"/>
      <c r="K48" s="390"/>
      <c r="L48" s="390"/>
      <c r="M48" s="390"/>
      <c r="N48" s="390"/>
      <c r="O48" s="390"/>
      <c r="P48" s="390"/>
      <c r="Q48" s="390"/>
      <c r="R48" s="390"/>
      <c r="S48" s="390"/>
      <c r="T48" s="390"/>
      <c r="U48" s="390"/>
      <c r="V48" s="390"/>
      <c r="W48" s="390"/>
      <c r="X48" s="390"/>
      <c r="Y48" s="390"/>
      <c r="Z48" s="390"/>
      <c r="AA48" s="390"/>
      <c r="AB48" s="390"/>
      <c r="AC48" s="390"/>
      <c r="AD48" s="390"/>
      <c r="AE48" s="390"/>
      <c r="AF48" s="390"/>
      <c r="AG48" s="390"/>
      <c r="AH48" s="390"/>
      <c r="AI48" s="390"/>
      <c r="AJ48" s="393"/>
      <c r="AK48" s="390"/>
      <c r="AL48" s="375"/>
      <c r="AM48" s="375"/>
      <c r="AN48" s="366"/>
    </row>
    <row r="49" spans="1:40" ht="18" customHeight="1">
      <c r="A49" s="365" t="s">
        <v>681</v>
      </c>
      <c r="B49" s="390"/>
      <c r="D49" s="390"/>
      <c r="E49" s="390"/>
      <c r="F49" s="390"/>
      <c r="G49" s="390"/>
      <c r="H49" s="390"/>
      <c r="I49" s="390"/>
      <c r="J49" s="390"/>
      <c r="K49" s="390"/>
      <c r="L49" s="390"/>
      <c r="M49" s="390"/>
      <c r="N49" s="390"/>
      <c r="O49" s="390"/>
      <c r="P49" s="390"/>
      <c r="Q49" s="390"/>
      <c r="R49" s="390"/>
      <c r="S49" s="390"/>
      <c r="T49" s="390"/>
      <c r="U49" s="390"/>
      <c r="V49" s="390"/>
      <c r="W49" s="375"/>
      <c r="X49" s="390"/>
      <c r="Y49" s="390"/>
      <c r="Z49" s="390"/>
      <c r="AA49" s="390"/>
      <c r="AB49" s="390"/>
      <c r="AC49" s="390"/>
      <c r="AD49" s="390"/>
      <c r="AE49" s="390"/>
      <c r="AF49" s="390"/>
      <c r="AG49" s="390"/>
      <c r="AH49" s="390"/>
      <c r="AI49" s="390"/>
      <c r="AJ49" s="393"/>
      <c r="AK49" s="390"/>
      <c r="AL49" s="375"/>
      <c r="AM49" s="375"/>
      <c r="AN49" s="366"/>
    </row>
    <row r="50" spans="1:40" ht="45" customHeight="1">
      <c r="A50" s="1187" t="s">
        <v>685</v>
      </c>
      <c r="B50" s="1187"/>
      <c r="C50" s="1187" t="s">
        <v>752</v>
      </c>
      <c r="D50" s="1187"/>
      <c r="E50" s="1194" t="s">
        <v>827</v>
      </c>
      <c r="F50" s="1194"/>
      <c r="G50" s="1194"/>
      <c r="H50" s="1194"/>
      <c r="I50" s="1224" t="s">
        <v>832</v>
      </c>
      <c r="J50" s="1225"/>
      <c r="K50" s="1225"/>
      <c r="L50" s="1225"/>
      <c r="M50" s="1225"/>
      <c r="N50" s="1227"/>
      <c r="O50" s="392"/>
      <c r="Q50" s="392"/>
      <c r="R50" s="392"/>
      <c r="S50" s="392"/>
      <c r="T50" s="392"/>
      <c r="U50" s="392"/>
      <c r="W50" s="375"/>
      <c r="X50" s="390"/>
      <c r="Y50" s="390"/>
      <c r="Z50" s="390"/>
      <c r="AA50" s="390"/>
      <c r="AB50" s="390"/>
      <c r="AC50" s="390"/>
      <c r="AD50" s="390"/>
      <c r="AE50" s="390"/>
      <c r="AF50" s="390"/>
      <c r="AG50" s="390"/>
      <c r="AH50" s="390"/>
      <c r="AI50" s="390"/>
      <c r="AJ50" s="393"/>
      <c r="AK50" s="390"/>
      <c r="AL50" s="375"/>
      <c r="AM50" s="375"/>
      <c r="AN50" s="366"/>
    </row>
    <row r="51" spans="1:40" ht="18" customHeight="1">
      <c r="A51" s="1194" t="s">
        <v>687</v>
      </c>
      <c r="B51" s="1194"/>
      <c r="C51" s="1250">
        <f>ROUNDDOWN(IF(AL37&lt;=30,1,1+ROUNDUP((AL37-30)/30,0)),1)</f>
        <v>4</v>
      </c>
      <c r="D51" s="1250"/>
      <c r="E51" s="1250">
        <f>ROUNDDOWN(AL37/6,1)</f>
        <v>15.3</v>
      </c>
      <c r="F51" s="1250"/>
      <c r="G51" s="1250"/>
      <c r="H51" s="1250"/>
      <c r="I51" s="1288">
        <f>ROUNDDOWN($AL$40/9,1)+ROUNDDOWN(($AL$41-$AM$42)/6,1)+ROUNDDOWN($AM$42/12,1)+ROUNDDOWN(($AL$43-$AM$44)/4,1)+ROUNDDOWN($AM$44/8,1)+ROUNDDOWN(($AL$45-$AM$46)/2.5,1)+ROUNDDOWN($AM$46/5,1)</f>
        <v>15.7</v>
      </c>
      <c r="J51" s="1288"/>
      <c r="K51" s="1288"/>
      <c r="L51" s="1288"/>
      <c r="M51" s="1288"/>
      <c r="N51" s="1288"/>
      <c r="O51" s="392"/>
      <c r="Q51" s="392"/>
      <c r="R51" s="392"/>
      <c r="S51" s="392"/>
      <c r="T51" s="392"/>
      <c r="U51" s="392"/>
      <c r="W51" s="375"/>
      <c r="X51" s="390"/>
      <c r="Y51" s="390"/>
      <c r="Z51" s="390"/>
      <c r="AA51" s="390"/>
      <c r="AB51" s="390"/>
      <c r="AC51" s="390"/>
      <c r="AD51" s="390"/>
      <c r="AE51" s="390"/>
      <c r="AF51" s="390"/>
      <c r="AG51" s="390"/>
      <c r="AH51" s="390"/>
      <c r="AI51" s="390"/>
      <c r="AJ51" s="393"/>
      <c r="AK51" s="390"/>
      <c r="AL51" s="375"/>
      <c r="AM51" s="375"/>
      <c r="AN51" s="366"/>
    </row>
    <row r="52" spans="1:40" ht="5.0999999999999996" customHeight="1">
      <c r="A52" s="391"/>
      <c r="B52" s="391"/>
      <c r="C52" s="391"/>
      <c r="D52" s="391"/>
      <c r="E52" s="391"/>
      <c r="F52" s="391"/>
      <c r="G52" s="391"/>
      <c r="H52" s="391"/>
      <c r="I52" s="391"/>
      <c r="J52" s="390"/>
      <c r="K52" s="390"/>
      <c r="L52" s="390"/>
      <c r="M52" s="393"/>
      <c r="N52" s="390"/>
      <c r="O52" s="390"/>
      <c r="P52" s="390"/>
      <c r="Q52" s="392"/>
      <c r="W52" s="375"/>
      <c r="X52" s="390"/>
      <c r="Y52" s="390"/>
      <c r="Z52" s="390"/>
      <c r="AA52" s="390"/>
      <c r="AB52" s="390"/>
      <c r="AC52" s="390"/>
      <c r="AD52" s="390"/>
      <c r="AE52" s="390"/>
      <c r="AF52" s="390"/>
      <c r="AG52" s="390"/>
      <c r="AH52" s="390"/>
      <c r="AI52" s="390"/>
      <c r="AJ52" s="393"/>
      <c r="AK52" s="390"/>
      <c r="AL52" s="375"/>
      <c r="AM52" s="375"/>
      <c r="AN52" s="366"/>
    </row>
    <row r="53" spans="1:40" ht="21" customHeight="1">
      <c r="A53" s="365" t="s">
        <v>704</v>
      </c>
      <c r="B53" s="369"/>
      <c r="C53" s="370"/>
      <c r="D53" s="370"/>
      <c r="E53" s="370"/>
      <c r="F53" s="370"/>
      <c r="G53" s="366"/>
      <c r="H53" s="366"/>
      <c r="I53" s="366"/>
      <c r="J53" s="366"/>
      <c r="K53" s="366"/>
      <c r="L53" s="366"/>
      <c r="M53" s="366"/>
      <c r="N53" s="366"/>
      <c r="O53" s="366"/>
      <c r="P53" s="366"/>
      <c r="Q53" s="366"/>
      <c r="R53" s="366"/>
      <c r="S53" s="366"/>
      <c r="T53" s="366"/>
      <c r="U53" s="366"/>
      <c r="V53" s="366"/>
      <c r="W53" s="366"/>
      <c r="X53" s="366"/>
      <c r="Y53" s="366"/>
      <c r="Z53" s="366"/>
      <c r="AA53" s="366"/>
      <c r="AB53" s="366"/>
      <c r="AC53" s="366"/>
      <c r="AD53" s="366"/>
      <c r="AE53" s="366"/>
      <c r="AF53" s="366"/>
      <c r="AG53" s="366"/>
      <c r="AH53" s="366"/>
      <c r="AI53" s="366"/>
      <c r="AJ53" s="366"/>
      <c r="AK53" s="366"/>
      <c r="AL53" s="370"/>
      <c r="AM53" s="370"/>
      <c r="AN53" s="366"/>
    </row>
    <row r="54" spans="1:40" ht="24.9" customHeight="1">
      <c r="A54" s="366"/>
      <c r="B54" s="375"/>
      <c r="C54" s="1224" t="str">
        <f>IF(VLOOKUP($AK$1,[4]選択肢!$A$1:$J$32,C59,FALSE)=0,"-",VLOOKUP($AK$1,[4]選択肢!$A$1:$J$32,C59,FALSE))</f>
        <v>管理者</v>
      </c>
      <c r="D54" s="1225"/>
      <c r="E54" s="1226" t="str">
        <f>IF(VLOOKUP($AK$1,[4]選択肢!$A$1:$J$32,E59,FALSE)=0,"-",VLOOKUP($AK$1,[4]選択肢!$A$1:$J$32,E59,FALSE))</f>
        <v>サービス管理責任者</v>
      </c>
      <c r="F54" s="1226"/>
      <c r="G54" s="1226"/>
      <c r="H54" s="1226"/>
      <c r="I54" s="1224" t="str">
        <f>IF(VLOOKUP($AK$1,[4]選択肢!$A$1:$J$32,I59,FALSE)=0,"-",VLOOKUP($AK$1,[4]選択肢!$A$1:$J$32,I59,FALSE))</f>
        <v>世話人</v>
      </c>
      <c r="J54" s="1225"/>
      <c r="K54" s="1225"/>
      <c r="L54" s="1225"/>
      <c r="M54" s="1225"/>
      <c r="N54" s="1227"/>
      <c r="O54" s="1224" t="str">
        <f>IF(VLOOKUP($AK$1,[4]選択肢!$A$1:$J$32,O59,FALSE)=0,"-",VLOOKUP($AK$1,[4]選択肢!$A$1:$J$32,O59,FALSE))</f>
        <v>生活支援員</v>
      </c>
      <c r="P54" s="1225"/>
      <c r="Q54" s="1225"/>
      <c r="R54" s="1225"/>
      <c r="S54" s="1225"/>
      <c r="T54" s="1227"/>
      <c r="U54" s="1224" t="str">
        <f>IF(VLOOKUP($AK$1,[4]選択肢!$A$1:$J$32,U59,FALSE)=0,"-",VLOOKUP($AK$1,[4]選択肢!$A$1:$J$32,U59,FALSE))</f>
        <v>-</v>
      </c>
      <c r="V54" s="1225"/>
      <c r="W54" s="1225"/>
      <c r="X54" s="1225"/>
      <c r="Y54" s="1225"/>
      <c r="Z54" s="1227"/>
      <c r="AA54" s="1224" t="str">
        <f>IF(VLOOKUP($AK$1,[4]選択肢!$A$1:$J$32,AA59,FALSE)=0,"-",VLOOKUP($AK$1,[4]選択肢!$A$1:$J$32,AA59,FALSE))</f>
        <v>-</v>
      </c>
      <c r="AB54" s="1225"/>
      <c r="AC54" s="1225"/>
      <c r="AD54" s="1225"/>
      <c r="AE54" s="1225"/>
      <c r="AF54" s="1227"/>
      <c r="AG54" s="1226" t="str">
        <f>IF(VLOOKUP($AK$1,[4]選択肢!$A$1:$J$32,AG59,FALSE)=0,"-",VLOOKUP($AK$1,[4]選択肢!$A$1:$J$32,AG59,FALSE))</f>
        <v>-</v>
      </c>
      <c r="AH54" s="1226"/>
      <c r="AI54" s="1226"/>
      <c r="AJ54" s="1226"/>
      <c r="AK54" s="1226"/>
      <c r="AL54" s="1226" t="str">
        <f>IF(VLOOKUP($AK$1,[4]選択肢!$A$1:$J$32,AL59,FALSE)=0,"-",VLOOKUP($AK$1,[4]選択肢!$A$1:$J$32,AL59,FALSE))</f>
        <v>-</v>
      </c>
      <c r="AM54" s="1226"/>
      <c r="AN54" s="366"/>
    </row>
    <row r="55" spans="1:40" ht="18" customHeight="1">
      <c r="A55" s="366"/>
      <c r="B55" s="375"/>
      <c r="C55" s="407" t="s">
        <v>705</v>
      </c>
      <c r="D55" s="407" t="s">
        <v>706</v>
      </c>
      <c r="E55" s="408" t="s">
        <v>705</v>
      </c>
      <c r="F55" s="1233" t="s">
        <v>706</v>
      </c>
      <c r="G55" s="1233"/>
      <c r="H55" s="1233"/>
      <c r="I55" s="1229" t="s">
        <v>705</v>
      </c>
      <c r="J55" s="1230"/>
      <c r="K55" s="1231"/>
      <c r="L55" s="1229" t="s">
        <v>706</v>
      </c>
      <c r="M55" s="1230"/>
      <c r="N55" s="1231"/>
      <c r="O55" s="1229" t="s">
        <v>705</v>
      </c>
      <c r="P55" s="1230"/>
      <c r="Q55" s="1231"/>
      <c r="R55" s="1229" t="s">
        <v>706</v>
      </c>
      <c r="S55" s="1230"/>
      <c r="T55" s="1231"/>
      <c r="U55" s="1229" t="s">
        <v>705</v>
      </c>
      <c r="V55" s="1230"/>
      <c r="W55" s="1231"/>
      <c r="X55" s="1229" t="s">
        <v>706</v>
      </c>
      <c r="Y55" s="1230"/>
      <c r="Z55" s="1231"/>
      <c r="AA55" s="1229" t="s">
        <v>705</v>
      </c>
      <c r="AB55" s="1230"/>
      <c r="AC55" s="1231"/>
      <c r="AD55" s="1229" t="s">
        <v>706</v>
      </c>
      <c r="AE55" s="1230"/>
      <c r="AF55" s="1231"/>
      <c r="AG55" s="1229" t="s">
        <v>705</v>
      </c>
      <c r="AH55" s="1230"/>
      <c r="AI55" s="1231"/>
      <c r="AJ55" s="1229" t="s">
        <v>706</v>
      </c>
      <c r="AK55" s="1231"/>
      <c r="AL55" s="408" t="s">
        <v>761</v>
      </c>
      <c r="AM55" s="408" t="s">
        <v>762</v>
      </c>
      <c r="AN55" s="366"/>
    </row>
    <row r="56" spans="1:40" ht="18" customHeight="1">
      <c r="A56" s="366"/>
      <c r="B56" s="400" t="s">
        <v>707</v>
      </c>
      <c r="C56" s="408">
        <f>COUNTIFS($B$11:$B$30,C$54,$C$11:$C$30,"A",$E$11:$E$30,"*")</f>
        <v>1</v>
      </c>
      <c r="D56" s="408">
        <f>COUNTIFS($B$11:$B$30,C$54,$C$11:$C$30,"B",$E$11:$E$30,"*")</f>
        <v>0</v>
      </c>
      <c r="E56" s="408">
        <f>COUNTIFS($B$11:$B$30,E$54,$C$11:$C$30,"A",$E$11:$E$30,"*")</f>
        <v>0</v>
      </c>
      <c r="F56" s="1229">
        <f>COUNTIFS($B$11:$B$30,E$54,$C$11:$C$30,"B",$E$11:$E$30,"*")</f>
        <v>1</v>
      </c>
      <c r="G56" s="1230"/>
      <c r="H56" s="1231"/>
      <c r="I56" s="1229">
        <f>COUNTIFS($B$11:$B$30,I$54,$C$11:$C$30,"A",$E$11:$E$30,"*")</f>
        <v>0</v>
      </c>
      <c r="J56" s="1230"/>
      <c r="K56" s="1231"/>
      <c r="L56" s="1229">
        <f>COUNTIFS($B$11:$B$30,I$54,$C$11:$C$30,"B",$E$11:$E$30,"*")</f>
        <v>0</v>
      </c>
      <c r="M56" s="1230"/>
      <c r="N56" s="1231"/>
      <c r="O56" s="1229">
        <f>COUNTIFS($B$11:$B$30,O$54,$C$11:$C$30,"A",$E$11:$E$30,"*")</f>
        <v>1</v>
      </c>
      <c r="P56" s="1230"/>
      <c r="Q56" s="1231"/>
      <c r="R56" s="1229">
        <f>COUNTIFS($B$11:$B$30,O$54,$C$11:$C$30,"B",$E$11:$E$30,"*")</f>
        <v>0</v>
      </c>
      <c r="S56" s="1230"/>
      <c r="T56" s="1231"/>
      <c r="U56" s="1229">
        <f>COUNTIFS($B$11:$B$30,U$54,$C$11:$C$30,"A",$E$11:$E$30,"*")</f>
        <v>0</v>
      </c>
      <c r="V56" s="1230"/>
      <c r="W56" s="1231"/>
      <c r="X56" s="1229">
        <f>COUNTIFS($B$11:$B$30,U$54,$C$11:$C$30,"B",$E$11:$E$30,"*")</f>
        <v>0</v>
      </c>
      <c r="Y56" s="1230"/>
      <c r="Z56" s="1231"/>
      <c r="AA56" s="1229">
        <f>COUNTIFS($B$11:$B$30,AA$54,$C$11:$C$30,"A",$E$11:$E$30,"*")</f>
        <v>0</v>
      </c>
      <c r="AB56" s="1230"/>
      <c r="AC56" s="1231"/>
      <c r="AD56" s="1229">
        <f>COUNTIFS($B$11:$B$30,AA$54,$C$11:$C$30,"B",$E$11:$E$30,"*")</f>
        <v>0</v>
      </c>
      <c r="AE56" s="1230"/>
      <c r="AF56" s="1231"/>
      <c r="AG56" s="1229">
        <f>COUNTIFS($B$11:$B$30,AG$54,$C$11:$C$30,"A",$E$11:$E$30,"*")</f>
        <v>0</v>
      </c>
      <c r="AH56" s="1230"/>
      <c r="AI56" s="1231"/>
      <c r="AJ56" s="1229">
        <f>COUNTIFS($B$11:$B$30,AG$54,$C$11:$C$30,"B",$E$11:$E$30,"*")</f>
        <v>0</v>
      </c>
      <c r="AK56" s="1231"/>
      <c r="AL56" s="408">
        <f>COUNTIFS($B$11:$B$30,AL$54,$C$11:$C$30,"A",$E$11:$E$30,"*")</f>
        <v>0</v>
      </c>
      <c r="AM56" s="408">
        <f>COUNTIFS($B$11:$B$30,AL$54,$C$11:$C$30,"B",$E$11:$E$30,"*")</f>
        <v>0</v>
      </c>
      <c r="AN56" s="366"/>
    </row>
    <row r="57" spans="1:40" ht="18" customHeight="1">
      <c r="A57" s="366"/>
      <c r="B57" s="410" t="s">
        <v>708</v>
      </c>
      <c r="C57" s="411"/>
      <c r="D57" s="411"/>
      <c r="E57" s="408">
        <f>COUNTIFS($B$11:$B$30,E$54,$C$11:$C$30,"C",$E$11:$E$30,"*")</f>
        <v>0</v>
      </c>
      <c r="F57" s="1229">
        <f>COUNTIFS($B$11:$B$30,E$54,$C$11:$C$30,"D",$E$11:$E$30,"*")</f>
        <v>0</v>
      </c>
      <c r="G57" s="1230"/>
      <c r="H57" s="1231"/>
      <c r="I57" s="1229">
        <f>COUNTIFS($B$11:$B$30,I$54,$C$11:$C$30,"C",$E$11:$E$30,"*")</f>
        <v>1</v>
      </c>
      <c r="J57" s="1230"/>
      <c r="K57" s="1231"/>
      <c r="L57" s="1229">
        <f>COUNTIFS($B$11:$B$30,I$54,$C$11:$C$30,"D",$E$11:$E$30,"*")</f>
        <v>0</v>
      </c>
      <c r="M57" s="1230"/>
      <c r="N57" s="1231"/>
      <c r="O57" s="1229">
        <f>COUNTIFS($B$11:$B$30,O$54,$C$11:$C$30,"C",$E$11:$E$30,"*")</f>
        <v>0</v>
      </c>
      <c r="P57" s="1230"/>
      <c r="Q57" s="1231"/>
      <c r="R57" s="1229">
        <f>COUNTIFS($B$11:$B$30,O$54,$C$11:$C$30,"D",$E$11:$E$30,"*")</f>
        <v>0</v>
      </c>
      <c r="S57" s="1230"/>
      <c r="T57" s="1231"/>
      <c r="U57" s="1229">
        <f>COUNTIFS($B$11:$B$30,U$54,$C$11:$C$30,"C",$E$11:$E$30,"*")</f>
        <v>0</v>
      </c>
      <c r="V57" s="1230"/>
      <c r="W57" s="1231"/>
      <c r="X57" s="1229">
        <f>COUNTIFS($B$11:$B$30,U$54,$C$11:$C$30,"D",$E$11:$E$30,"*")</f>
        <v>0</v>
      </c>
      <c r="Y57" s="1230"/>
      <c r="Z57" s="1231"/>
      <c r="AA57" s="1229">
        <f>COUNTIFS($B$11:$B$30,AA$54,$C$11:$C$30,"C",$E$11:$E$30,"*")</f>
        <v>0</v>
      </c>
      <c r="AB57" s="1230"/>
      <c r="AC57" s="1231"/>
      <c r="AD57" s="1229">
        <f>COUNTIFS($B$11:$B$30,AA$54,$C$11:$C$30,"D",$E$11:$E$30,"*")</f>
        <v>0</v>
      </c>
      <c r="AE57" s="1230"/>
      <c r="AF57" s="1231"/>
      <c r="AG57" s="1229">
        <f>COUNTIFS($B$11:$B$30,AG$54,$C$11:$C$30,"C",$E$11:$E$30,"*")</f>
        <v>0</v>
      </c>
      <c r="AH57" s="1230"/>
      <c r="AI57" s="1231"/>
      <c r="AJ57" s="1229">
        <f>COUNTIFS($B$11:$B$30,AG$54,$C$11:$C$30,"D",$E$11:$E$30,"*")</f>
        <v>0</v>
      </c>
      <c r="AK57" s="1231"/>
      <c r="AL57" s="408">
        <f>COUNTIFS($B$11:$B$30,AL$54,$C$11:$C$30,"C",$E$11:$E$30,"*")</f>
        <v>0</v>
      </c>
      <c r="AM57" s="408">
        <f>COUNTIFS($B$11:$B$30,AL$54,$C$11:$C$30,"D",$E$11:$E$30,"*")</f>
        <v>0</v>
      </c>
      <c r="AN57" s="366"/>
    </row>
    <row r="58" spans="1:40" ht="24.9" customHeight="1">
      <c r="A58" s="366"/>
      <c r="B58" s="410" t="s">
        <v>709</v>
      </c>
      <c r="C58" s="1289"/>
      <c r="D58" s="1290"/>
      <c r="E58" s="1224">
        <f>IF($AK$3="４週",SUMIFS($AK$11:$AK$30,$B$11:$B$30,E54)/4/$AH$5,IF($AK$3="歴月",SUMIFS($AK$11:$AK$30,$B$11:$B$30,E54)/$AL$5,"記載する期間を選択してください"))</f>
        <v>0</v>
      </c>
      <c r="F58" s="1225"/>
      <c r="G58" s="1225"/>
      <c r="H58" s="1227"/>
      <c r="I58" s="1224">
        <f>IF($AK$3="４週",SUMIFS($AK$11:$AK$30,$B$11:$B$30,I54)/4/$AH$5,IF($AK$3="歴月",SUMIFS($AK$11:$AK$30,$B$11:$B$30,I54)/$AL$5,"記載する期間を選択してください"))</f>
        <v>0</v>
      </c>
      <c r="J58" s="1225"/>
      <c r="K58" s="1225"/>
      <c r="L58" s="1225"/>
      <c r="M58" s="1225"/>
      <c r="N58" s="1227"/>
      <c r="O58" s="1224">
        <f>IF($AK$3="４週",SUMIFS($AK$11:$AK$30,$B$11:$B$30,O54)/4/$AH$5,IF($AK$3="歴月",SUMIFS($AK$11:$AK$30,$B$11:$B$30,O54)/$AL$5,"記載する期間を選択してください"))</f>
        <v>0</v>
      </c>
      <c r="P58" s="1225"/>
      <c r="Q58" s="1225"/>
      <c r="R58" s="1225"/>
      <c r="S58" s="1225"/>
      <c r="T58" s="1227"/>
      <c r="U58" s="1224">
        <f>IF($AK$3="４週",SUMIFS($AK$11:$AK$30,$B$11:$B$30,U54)/4/$AH$5,IF($AK$3="歴月",SUMIFS($AK$11:$AK$30,$B$11:$B$30,U54)/$AL$5,"記載する期間を選択してください"))</f>
        <v>0</v>
      </c>
      <c r="V58" s="1225"/>
      <c r="W58" s="1225"/>
      <c r="X58" s="1225"/>
      <c r="Y58" s="1225"/>
      <c r="Z58" s="1227"/>
      <c r="AA58" s="1224">
        <f>IF($AK$3="４週",SUMIFS($AK$11:$AK$30,$B$11:$B$30,AA54)/4/$AH$5,IF($AK$3="歴月",SUMIFS($AK$11:$AK$30,$B$11:$B$30,AA54)/$AL$5,"記載する期間を選択してください"))</f>
        <v>0</v>
      </c>
      <c r="AB58" s="1225"/>
      <c r="AC58" s="1225"/>
      <c r="AD58" s="1225"/>
      <c r="AE58" s="1225"/>
      <c r="AF58" s="1227"/>
      <c r="AG58" s="1224">
        <f>IF($AK$3="４週",SUMIFS($AK$11:$AK$30,$B$11:$B$30,AG54)/4/$AH$5,IF($AK$3="歴月",SUMIFS($AK$11:$AK$30,$B$11:$B$30,AG54)/$AL$5,"記載する期間を選択してください"))</f>
        <v>0</v>
      </c>
      <c r="AH58" s="1225"/>
      <c r="AI58" s="1225"/>
      <c r="AJ58" s="1225"/>
      <c r="AK58" s="1227"/>
      <c r="AL58" s="1224">
        <f>IF($AK$3="４週",SUMIFS($AK$11:$AK$30,$B$11:$B$30,AL54)/4/$AH$5,IF($AK$3="歴月",SUMIFS($AK$11:$AK$30,$B$11:$B$30,AL54)/$AL$5,"記載する期間を選択してください"))</f>
        <v>0</v>
      </c>
      <c r="AM58" s="1227"/>
      <c r="AN58" s="366"/>
    </row>
    <row r="59" spans="1:40" ht="5.0999999999999996" customHeight="1">
      <c r="A59" s="366"/>
      <c r="B59" s="369"/>
      <c r="C59" s="412">
        <v>2</v>
      </c>
      <c r="D59" s="412"/>
      <c r="E59" s="412">
        <v>3</v>
      </c>
      <c r="F59" s="412"/>
      <c r="G59" s="412"/>
      <c r="H59" s="412"/>
      <c r="I59" s="412">
        <v>4</v>
      </c>
      <c r="J59" s="412"/>
      <c r="K59" s="412"/>
      <c r="L59" s="412"/>
      <c r="M59" s="412"/>
      <c r="N59" s="412"/>
      <c r="O59" s="412">
        <v>5</v>
      </c>
      <c r="P59" s="412"/>
      <c r="Q59" s="412"/>
      <c r="R59" s="412"/>
      <c r="S59" s="412"/>
      <c r="T59" s="412"/>
      <c r="U59" s="412">
        <v>6</v>
      </c>
      <c r="V59" s="412"/>
      <c r="W59" s="412"/>
      <c r="X59" s="412"/>
      <c r="Y59" s="412"/>
      <c r="Z59" s="412"/>
      <c r="AA59" s="412">
        <v>7</v>
      </c>
      <c r="AB59" s="412"/>
      <c r="AC59" s="412"/>
      <c r="AD59" s="412"/>
      <c r="AE59" s="412"/>
      <c r="AF59" s="412"/>
      <c r="AG59" s="412">
        <v>8</v>
      </c>
      <c r="AH59" s="412"/>
      <c r="AI59" s="412"/>
      <c r="AJ59" s="412"/>
      <c r="AK59" s="412"/>
      <c r="AL59" s="412">
        <v>9</v>
      </c>
      <c r="AM59" s="413"/>
      <c r="AN59" s="366"/>
    </row>
    <row r="60" spans="1:40" ht="15" customHeight="1">
      <c r="A60" s="390" t="s">
        <v>710</v>
      </c>
      <c r="B60" s="414"/>
      <c r="C60" s="415"/>
      <c r="D60" s="415"/>
      <c r="E60" s="415"/>
      <c r="F60" s="416"/>
      <c r="G60" s="415"/>
      <c r="H60" s="412"/>
      <c r="I60" s="412"/>
      <c r="J60" s="412"/>
      <c r="K60" s="412"/>
      <c r="L60" s="412"/>
      <c r="M60" s="412"/>
      <c r="N60" s="412"/>
      <c r="O60" s="412"/>
      <c r="P60" s="412"/>
      <c r="Q60" s="412"/>
      <c r="R60" s="412">
        <v>6</v>
      </c>
      <c r="S60" s="412"/>
      <c r="T60" s="412"/>
      <c r="U60" s="412"/>
      <c r="V60" s="412"/>
      <c r="W60" s="412"/>
      <c r="X60" s="412">
        <v>7</v>
      </c>
      <c r="Y60" s="412"/>
      <c r="Z60" s="412"/>
      <c r="AA60" s="412"/>
      <c r="AB60" s="412"/>
      <c r="AC60" s="412"/>
      <c r="AD60" s="412">
        <v>8</v>
      </c>
      <c r="AE60" s="412"/>
      <c r="AF60" s="412"/>
      <c r="AG60" s="417"/>
      <c r="AH60" s="417"/>
      <c r="AI60" s="417"/>
      <c r="AJ60" s="417">
        <v>9</v>
      </c>
      <c r="AK60" s="418"/>
      <c r="AL60" s="418"/>
      <c r="AM60" s="366"/>
    </row>
    <row r="61" spans="1:40" s="390" customFormat="1" ht="15" customHeight="1">
      <c r="A61" s="390" t="s">
        <v>711</v>
      </c>
      <c r="B61" s="391"/>
      <c r="C61" s="391"/>
      <c r="D61" s="391"/>
      <c r="E61" s="391"/>
      <c r="F61" s="391"/>
      <c r="G61" s="391"/>
      <c r="H61" s="365"/>
      <c r="I61" s="365"/>
      <c r="J61" s="365"/>
      <c r="K61" s="365"/>
      <c r="L61" s="365"/>
      <c r="M61" s="365"/>
      <c r="N61" s="365"/>
      <c r="O61" s="365"/>
      <c r="P61" s="365"/>
      <c r="Q61" s="365"/>
      <c r="R61" s="365"/>
      <c r="S61" s="365"/>
      <c r="T61" s="365"/>
      <c r="U61" s="365"/>
      <c r="V61" s="365"/>
      <c r="W61" s="365"/>
      <c r="X61" s="365"/>
      <c r="Y61" s="365"/>
      <c r="Z61" s="365"/>
      <c r="AA61" s="365"/>
      <c r="AB61" s="365"/>
      <c r="AC61" s="365"/>
      <c r="AD61" s="365"/>
      <c r="AE61" s="365"/>
      <c r="AF61" s="365"/>
      <c r="AG61" s="365"/>
      <c r="AH61" s="365"/>
      <c r="AI61" s="365"/>
      <c r="AJ61" s="365"/>
      <c r="AK61" s="365"/>
      <c r="AL61" s="365"/>
      <c r="AM61" s="365"/>
    </row>
    <row r="62" spans="1:40" s="390" customFormat="1" ht="15" customHeight="1">
      <c r="A62" s="390" t="s">
        <v>712</v>
      </c>
      <c r="B62" s="391"/>
      <c r="C62" s="391"/>
      <c r="D62" s="391"/>
      <c r="E62" s="391"/>
      <c r="F62" s="391"/>
      <c r="G62" s="391"/>
      <c r="H62" s="365"/>
      <c r="I62" s="365"/>
      <c r="J62" s="365"/>
      <c r="K62" s="365"/>
      <c r="L62" s="365"/>
      <c r="M62" s="365"/>
      <c r="N62" s="365"/>
      <c r="O62" s="365"/>
      <c r="P62" s="365"/>
      <c r="Q62" s="365"/>
      <c r="R62" s="365"/>
      <c r="S62" s="365"/>
      <c r="T62" s="365"/>
      <c r="U62" s="365"/>
      <c r="V62" s="365"/>
      <c r="W62" s="365"/>
      <c r="X62" s="365"/>
      <c r="Y62" s="365"/>
      <c r="Z62" s="365"/>
      <c r="AA62" s="365"/>
      <c r="AB62" s="365"/>
      <c r="AC62" s="365"/>
      <c r="AD62" s="365"/>
      <c r="AE62" s="365"/>
      <c r="AF62" s="365"/>
      <c r="AG62" s="365"/>
      <c r="AH62" s="365"/>
      <c r="AI62" s="365"/>
      <c r="AJ62" s="365"/>
      <c r="AK62" s="365"/>
      <c r="AL62" s="365"/>
      <c r="AM62" s="365"/>
    </row>
    <row r="63" spans="1:40" s="390" customFormat="1" ht="15" customHeight="1">
      <c r="A63" s="390" t="s">
        <v>713</v>
      </c>
      <c r="B63" s="391"/>
      <c r="C63" s="391"/>
      <c r="D63" s="391"/>
      <c r="E63" s="391"/>
      <c r="F63" s="391"/>
      <c r="G63" s="391"/>
      <c r="H63" s="365"/>
      <c r="I63" s="365"/>
      <c r="J63" s="365"/>
      <c r="K63" s="365"/>
      <c r="L63" s="365"/>
      <c r="M63" s="365"/>
      <c r="N63" s="365"/>
      <c r="O63" s="365"/>
      <c r="P63" s="365"/>
      <c r="Q63" s="365"/>
      <c r="R63" s="365"/>
      <c r="S63" s="365"/>
      <c r="T63" s="365"/>
      <c r="U63" s="365"/>
      <c r="V63" s="365"/>
      <c r="W63" s="365"/>
      <c r="X63" s="365"/>
      <c r="Y63" s="365"/>
      <c r="Z63" s="365"/>
      <c r="AA63" s="365"/>
      <c r="AB63" s="365"/>
      <c r="AC63" s="365"/>
      <c r="AD63" s="365"/>
      <c r="AE63" s="365"/>
      <c r="AF63" s="365"/>
      <c r="AG63" s="365"/>
      <c r="AH63" s="365"/>
      <c r="AI63" s="365"/>
      <c r="AJ63" s="365"/>
      <c r="AK63" s="365"/>
      <c r="AL63" s="365"/>
      <c r="AM63" s="365"/>
    </row>
    <row r="64" spans="1:40" s="390" customFormat="1" ht="15" customHeight="1">
      <c r="A64" s="390" t="s">
        <v>714</v>
      </c>
      <c r="B64" s="391"/>
      <c r="C64" s="391"/>
      <c r="D64" s="391"/>
      <c r="E64" s="391"/>
      <c r="F64" s="391"/>
      <c r="G64" s="391"/>
      <c r="H64" s="365"/>
      <c r="I64" s="365"/>
      <c r="J64" s="365"/>
      <c r="K64" s="365"/>
      <c r="L64" s="365"/>
      <c r="M64" s="365"/>
      <c r="N64" s="365"/>
      <c r="O64" s="365"/>
      <c r="P64" s="365"/>
      <c r="Q64" s="365"/>
      <c r="R64" s="365"/>
      <c r="S64" s="365"/>
      <c r="T64" s="365"/>
      <c r="U64" s="365"/>
      <c r="V64" s="365"/>
      <c r="W64" s="365"/>
      <c r="X64" s="365"/>
      <c r="Y64" s="365"/>
      <c r="Z64" s="365"/>
      <c r="AA64" s="365"/>
      <c r="AB64" s="365"/>
      <c r="AC64" s="365"/>
      <c r="AD64" s="365"/>
      <c r="AE64" s="365"/>
      <c r="AF64" s="365"/>
      <c r="AG64" s="365"/>
      <c r="AH64" s="365"/>
      <c r="AI64" s="365"/>
      <c r="AJ64" s="365"/>
      <c r="AK64" s="365"/>
      <c r="AL64" s="365"/>
      <c r="AM64" s="365"/>
    </row>
    <row r="65" spans="1:7" ht="15" customHeight="1">
      <c r="A65" s="390" t="s">
        <v>715</v>
      </c>
      <c r="B65" s="419"/>
      <c r="C65" s="390"/>
      <c r="D65" s="390"/>
      <c r="E65" s="390"/>
      <c r="F65" s="390"/>
      <c r="G65" s="390"/>
    </row>
    <row r="66" spans="1:7" ht="15" customHeight="1">
      <c r="A66" s="390" t="s">
        <v>716</v>
      </c>
      <c r="B66" s="419"/>
      <c r="C66" s="390"/>
      <c r="D66" s="390"/>
      <c r="E66" s="390"/>
      <c r="F66" s="390"/>
      <c r="G66" s="390"/>
    </row>
    <row r="67" spans="1:7" ht="15" customHeight="1">
      <c r="A67" s="390"/>
      <c r="B67" s="400" t="s">
        <v>717</v>
      </c>
      <c r="C67" s="1187" t="s">
        <v>718</v>
      </c>
      <c r="D67" s="1187"/>
      <c r="E67" s="1187"/>
      <c r="F67" s="390"/>
      <c r="G67" s="390"/>
    </row>
    <row r="68" spans="1:7" ht="15" customHeight="1">
      <c r="A68" s="390"/>
      <c r="B68" s="420" t="s">
        <v>668</v>
      </c>
      <c r="C68" s="1234" t="s">
        <v>719</v>
      </c>
      <c r="D68" s="1234"/>
      <c r="E68" s="1234"/>
      <c r="F68" s="390"/>
      <c r="G68" s="390"/>
    </row>
    <row r="69" spans="1:7" ht="15" customHeight="1">
      <c r="A69" s="390"/>
      <c r="B69" s="420" t="s">
        <v>670</v>
      </c>
      <c r="C69" s="1234" t="s">
        <v>720</v>
      </c>
      <c r="D69" s="1234"/>
      <c r="E69" s="1234"/>
      <c r="F69" s="390"/>
      <c r="G69" s="390"/>
    </row>
    <row r="70" spans="1:7" ht="15" customHeight="1">
      <c r="A70" s="390"/>
      <c r="B70" s="420" t="s">
        <v>671</v>
      </c>
      <c r="C70" s="1234" t="s">
        <v>721</v>
      </c>
      <c r="D70" s="1234"/>
      <c r="E70" s="1234"/>
      <c r="F70" s="390"/>
      <c r="G70" s="390"/>
    </row>
    <row r="71" spans="1:7" ht="15" customHeight="1">
      <c r="A71" s="390"/>
      <c r="B71" s="420" t="s">
        <v>673</v>
      </c>
      <c r="C71" s="1234" t="s">
        <v>722</v>
      </c>
      <c r="D71" s="1234"/>
      <c r="E71" s="1234"/>
      <c r="F71" s="390"/>
      <c r="G71" s="390"/>
    </row>
    <row r="72" spans="1:7" ht="15" customHeight="1">
      <c r="A72" s="390"/>
      <c r="B72" s="390" t="s">
        <v>723</v>
      </c>
      <c r="C72" s="390"/>
      <c r="D72" s="390"/>
      <c r="E72" s="390"/>
      <c r="F72" s="390"/>
      <c r="G72" s="390"/>
    </row>
    <row r="73" spans="1:7" ht="15" customHeight="1">
      <c r="A73" s="390"/>
      <c r="B73" s="390" t="s">
        <v>724</v>
      </c>
      <c r="C73" s="390"/>
      <c r="D73" s="390"/>
      <c r="E73" s="390"/>
      <c r="F73" s="390"/>
      <c r="G73" s="390"/>
    </row>
    <row r="74" spans="1:7" ht="15" customHeight="1">
      <c r="A74" s="390"/>
      <c r="B74" s="390" t="s">
        <v>725</v>
      </c>
      <c r="C74" s="390"/>
      <c r="D74" s="390"/>
      <c r="E74" s="390"/>
      <c r="F74" s="390"/>
      <c r="G74" s="390"/>
    </row>
    <row r="75" spans="1:7" ht="15" customHeight="1">
      <c r="A75" s="390" t="s">
        <v>726</v>
      </c>
      <c r="B75" s="419"/>
      <c r="C75" s="390"/>
      <c r="D75" s="390"/>
      <c r="E75" s="390"/>
      <c r="F75" s="390"/>
      <c r="G75" s="390"/>
    </row>
    <row r="76" spans="1:7" ht="15" customHeight="1">
      <c r="A76" s="390" t="s">
        <v>785</v>
      </c>
      <c r="B76" s="419"/>
      <c r="C76" s="390"/>
      <c r="D76" s="390"/>
      <c r="E76" s="390"/>
      <c r="F76" s="390"/>
      <c r="G76" s="390"/>
    </row>
    <row r="77" spans="1:7" ht="15" customHeight="1">
      <c r="A77" s="390" t="s">
        <v>728</v>
      </c>
      <c r="B77" s="419"/>
      <c r="C77" s="390"/>
      <c r="D77" s="390"/>
      <c r="E77" s="390"/>
      <c r="F77" s="390"/>
      <c r="G77" s="390"/>
    </row>
    <row r="78" spans="1:7" ht="15" customHeight="1">
      <c r="A78" s="390" t="s">
        <v>729</v>
      </c>
      <c r="B78" s="419"/>
      <c r="C78" s="390"/>
      <c r="D78" s="390"/>
      <c r="E78" s="390"/>
      <c r="F78" s="390"/>
      <c r="G78" s="390"/>
    </row>
    <row r="79" spans="1:7" ht="15" customHeight="1">
      <c r="A79" s="390" t="s">
        <v>730</v>
      </c>
      <c r="B79" s="419"/>
      <c r="C79" s="390"/>
      <c r="D79" s="390"/>
      <c r="E79" s="390"/>
      <c r="F79" s="390"/>
      <c r="G79" s="390"/>
    </row>
    <row r="80" spans="1:7" ht="15" customHeight="1">
      <c r="A80" s="390" t="s">
        <v>731</v>
      </c>
      <c r="B80" s="419"/>
      <c r="C80" s="390"/>
      <c r="D80" s="390"/>
      <c r="E80" s="390"/>
      <c r="F80" s="390"/>
      <c r="G80" s="390"/>
    </row>
    <row r="81" spans="1:7" ht="15" customHeight="1">
      <c r="A81" s="390"/>
      <c r="B81" s="390" t="s">
        <v>732</v>
      </c>
      <c r="C81" s="390"/>
      <c r="D81" s="390"/>
      <c r="E81" s="390"/>
      <c r="F81" s="390"/>
      <c r="G81" s="390"/>
    </row>
    <row r="82" spans="1:7" ht="15" customHeight="1">
      <c r="A82" s="390"/>
      <c r="B82" s="390" t="s">
        <v>733</v>
      </c>
      <c r="C82" s="390"/>
      <c r="D82" s="390"/>
      <c r="E82" s="390"/>
      <c r="F82" s="390"/>
      <c r="G82" s="390"/>
    </row>
    <row r="83" spans="1:7" ht="15" customHeight="1">
      <c r="A83" s="390" t="s">
        <v>734</v>
      </c>
      <c r="B83" s="419"/>
      <c r="C83" s="390"/>
      <c r="D83" s="390"/>
      <c r="E83" s="390"/>
      <c r="F83" s="390"/>
      <c r="G83" s="390"/>
    </row>
    <row r="84" spans="1:7" ht="15" customHeight="1">
      <c r="A84" s="390" t="s">
        <v>735</v>
      </c>
      <c r="B84" s="419"/>
      <c r="C84" s="390"/>
      <c r="D84" s="390"/>
      <c r="E84" s="390"/>
      <c r="F84" s="390"/>
      <c r="G84" s="390"/>
    </row>
    <row r="85" spans="1:7" ht="15" customHeight="1">
      <c r="A85" s="390" t="s">
        <v>736</v>
      </c>
      <c r="B85" s="419"/>
      <c r="C85" s="390"/>
      <c r="D85" s="390"/>
      <c r="E85" s="390"/>
      <c r="F85" s="390"/>
      <c r="G85" s="390"/>
    </row>
    <row r="86" spans="1:7" ht="15" customHeight="1">
      <c r="A86" s="390" t="s">
        <v>737</v>
      </c>
      <c r="B86" s="419"/>
      <c r="C86" s="390"/>
      <c r="D86" s="390"/>
      <c r="E86" s="390"/>
      <c r="F86" s="390"/>
      <c r="G86" s="390"/>
    </row>
    <row r="87" spans="1:7" ht="15" customHeight="1">
      <c r="A87" s="390" t="s">
        <v>738</v>
      </c>
      <c r="B87" s="419"/>
      <c r="C87" s="390"/>
      <c r="D87" s="390"/>
      <c r="E87" s="390"/>
      <c r="F87" s="390"/>
      <c r="G87" s="390"/>
    </row>
    <row r="88" spans="1:7" ht="15" customHeight="1">
      <c r="A88" s="390" t="s">
        <v>739</v>
      </c>
      <c r="B88" s="419"/>
      <c r="C88" s="390"/>
      <c r="D88" s="390"/>
      <c r="E88" s="390"/>
      <c r="F88" s="390"/>
      <c r="G88" s="390"/>
    </row>
    <row r="89" spans="1:7" ht="15" customHeight="1">
      <c r="A89" s="390" t="s">
        <v>740</v>
      </c>
      <c r="B89" s="419"/>
      <c r="C89" s="390"/>
      <c r="D89" s="390"/>
      <c r="E89" s="390"/>
      <c r="F89" s="390"/>
      <c r="G89" s="390"/>
    </row>
    <row r="90" spans="1:7" ht="15" customHeight="1">
      <c r="A90" s="390" t="s">
        <v>741</v>
      </c>
      <c r="B90" s="419"/>
      <c r="C90" s="390"/>
      <c r="D90" s="390"/>
      <c r="E90" s="390"/>
      <c r="F90" s="390"/>
      <c r="G90" s="390"/>
    </row>
  </sheetData>
  <mergeCells count="265">
    <mergeCell ref="C71:E71"/>
    <mergeCell ref="AG58:AK58"/>
    <mergeCell ref="AL58:AM58"/>
    <mergeCell ref="C67:E67"/>
    <mergeCell ref="C68:E68"/>
    <mergeCell ref="C69:E69"/>
    <mergeCell ref="C70:E70"/>
    <mergeCell ref="C58:D58"/>
    <mergeCell ref="E58:H58"/>
    <mergeCell ref="I58:N58"/>
    <mergeCell ref="O58:T58"/>
    <mergeCell ref="U58:Z58"/>
    <mergeCell ref="AA58:AF58"/>
    <mergeCell ref="U57:W57"/>
    <mergeCell ref="X57:Z57"/>
    <mergeCell ref="AA57:AC57"/>
    <mergeCell ref="AD57:AF57"/>
    <mergeCell ref="AG57:AI57"/>
    <mergeCell ref="AJ57:AK57"/>
    <mergeCell ref="X56:Z56"/>
    <mergeCell ref="AA56:AC56"/>
    <mergeCell ref="AD56:AF56"/>
    <mergeCell ref="AG56:AI56"/>
    <mergeCell ref="AJ56:AK56"/>
    <mergeCell ref="U56:W56"/>
    <mergeCell ref="F57:H57"/>
    <mergeCell ref="I57:K57"/>
    <mergeCell ref="L57:N57"/>
    <mergeCell ref="O57:Q57"/>
    <mergeCell ref="R57:T57"/>
    <mergeCell ref="F56:H56"/>
    <mergeCell ref="I56:K56"/>
    <mergeCell ref="L56:N56"/>
    <mergeCell ref="O56:Q56"/>
    <mergeCell ref="R56:T56"/>
    <mergeCell ref="AL54:AM54"/>
    <mergeCell ref="F55:H55"/>
    <mergeCell ref="I55:K55"/>
    <mergeCell ref="L55:N55"/>
    <mergeCell ref="O55:Q55"/>
    <mergeCell ref="R55:T55"/>
    <mergeCell ref="A51:B51"/>
    <mergeCell ref="C51:D51"/>
    <mergeCell ref="E51:H51"/>
    <mergeCell ref="I51:N51"/>
    <mergeCell ref="C54:D54"/>
    <mergeCell ref="E54:H54"/>
    <mergeCell ref="I54:N54"/>
    <mergeCell ref="U55:W55"/>
    <mergeCell ref="X55:Z55"/>
    <mergeCell ref="AA55:AC55"/>
    <mergeCell ref="AD55:AF55"/>
    <mergeCell ref="AG55:AI55"/>
    <mergeCell ref="AJ55:AK55"/>
    <mergeCell ref="O54:T54"/>
    <mergeCell ref="U54:Z54"/>
    <mergeCell ref="AA54:AF54"/>
    <mergeCell ref="AG54:AK54"/>
    <mergeCell ref="AD47:AF47"/>
    <mergeCell ref="AG47:AI47"/>
    <mergeCell ref="AJ47:AK47"/>
    <mergeCell ref="AM47:AN47"/>
    <mergeCell ref="A50:B50"/>
    <mergeCell ref="C50:D50"/>
    <mergeCell ref="E50:H50"/>
    <mergeCell ref="I50:N50"/>
    <mergeCell ref="AM46:AN46"/>
    <mergeCell ref="A47:C47"/>
    <mergeCell ref="F47:H47"/>
    <mergeCell ref="I47:K47"/>
    <mergeCell ref="L47:N47"/>
    <mergeCell ref="O47:Q47"/>
    <mergeCell ref="R47:T47"/>
    <mergeCell ref="U47:W47"/>
    <mergeCell ref="X47:Z47"/>
    <mergeCell ref="AA47:AC47"/>
    <mergeCell ref="U46:W46"/>
    <mergeCell ref="X46:Z46"/>
    <mergeCell ref="AA46:AC46"/>
    <mergeCell ref="AD46:AF46"/>
    <mergeCell ref="AG46:AI46"/>
    <mergeCell ref="AJ46:AK46"/>
    <mergeCell ref="AD45:AF45"/>
    <mergeCell ref="AG45:AI45"/>
    <mergeCell ref="AJ45:AK45"/>
    <mergeCell ref="AM45:AN45"/>
    <mergeCell ref="B46:C46"/>
    <mergeCell ref="F46:H46"/>
    <mergeCell ref="I46:K46"/>
    <mergeCell ref="L46:N46"/>
    <mergeCell ref="O46:Q46"/>
    <mergeCell ref="R46:T46"/>
    <mergeCell ref="A45:C45"/>
    <mergeCell ref="F45:H45"/>
    <mergeCell ref="I45:K45"/>
    <mergeCell ref="L45:N45"/>
    <mergeCell ref="O45:Q45"/>
    <mergeCell ref="R45:T45"/>
    <mergeCell ref="U45:W45"/>
    <mergeCell ref="X45:Z45"/>
    <mergeCell ref="AA45:AC45"/>
    <mergeCell ref="AD43:AF43"/>
    <mergeCell ref="AG43:AI43"/>
    <mergeCell ref="AJ43:AK43"/>
    <mergeCell ref="AM43:AN43"/>
    <mergeCell ref="B44:C44"/>
    <mergeCell ref="F44:H44"/>
    <mergeCell ref="I44:K44"/>
    <mergeCell ref="L44:N44"/>
    <mergeCell ref="O44:Q44"/>
    <mergeCell ref="R44:T44"/>
    <mergeCell ref="AM44:AN44"/>
    <mergeCell ref="U44:W44"/>
    <mergeCell ref="X44:Z44"/>
    <mergeCell ref="AA44:AC44"/>
    <mergeCell ref="AD44:AF44"/>
    <mergeCell ref="AG44:AI44"/>
    <mergeCell ref="AJ44:AK44"/>
    <mergeCell ref="A43:C43"/>
    <mergeCell ref="F43:H43"/>
    <mergeCell ref="I43:K43"/>
    <mergeCell ref="L43:N43"/>
    <mergeCell ref="O43:Q43"/>
    <mergeCell ref="R43:T43"/>
    <mergeCell ref="U43:W43"/>
    <mergeCell ref="X43:Z43"/>
    <mergeCell ref="AA43:AC43"/>
    <mergeCell ref="AD41:AF41"/>
    <mergeCell ref="AG41:AI41"/>
    <mergeCell ref="AJ41:AK41"/>
    <mergeCell ref="AM41:AN41"/>
    <mergeCell ref="B42:C42"/>
    <mergeCell ref="F42:H42"/>
    <mergeCell ref="I42:K42"/>
    <mergeCell ref="L42:N42"/>
    <mergeCell ref="O42:Q42"/>
    <mergeCell ref="R42:T42"/>
    <mergeCell ref="AM42:AN42"/>
    <mergeCell ref="U42:W42"/>
    <mergeCell ref="X42:Z42"/>
    <mergeCell ref="AA42:AC42"/>
    <mergeCell ref="AD42:AF42"/>
    <mergeCell ref="AG42:AI42"/>
    <mergeCell ref="AJ42:AK42"/>
    <mergeCell ref="A41:C41"/>
    <mergeCell ref="F41:H41"/>
    <mergeCell ref="I41:K41"/>
    <mergeCell ref="L41:N41"/>
    <mergeCell ref="O41:Q41"/>
    <mergeCell ref="R41:T41"/>
    <mergeCell ref="U41:W41"/>
    <mergeCell ref="X41:Z41"/>
    <mergeCell ref="AA41:AC41"/>
    <mergeCell ref="AD39:AF39"/>
    <mergeCell ref="AG39:AI39"/>
    <mergeCell ref="AJ39:AK39"/>
    <mergeCell ref="AM39:AN39"/>
    <mergeCell ref="A40:C40"/>
    <mergeCell ref="F40:H40"/>
    <mergeCell ref="I40:K40"/>
    <mergeCell ref="L40:N40"/>
    <mergeCell ref="O40:Q40"/>
    <mergeCell ref="R40:T40"/>
    <mergeCell ref="AM40:AN40"/>
    <mergeCell ref="U40:W40"/>
    <mergeCell ref="X40:Z40"/>
    <mergeCell ref="AA40:AC40"/>
    <mergeCell ref="AD40:AF40"/>
    <mergeCell ref="AG40:AI40"/>
    <mergeCell ref="AJ40:AK40"/>
    <mergeCell ref="A39:C39"/>
    <mergeCell ref="F39:H39"/>
    <mergeCell ref="I39:K39"/>
    <mergeCell ref="L39:N39"/>
    <mergeCell ref="O39:Q39"/>
    <mergeCell ref="R39:T39"/>
    <mergeCell ref="U39:W39"/>
    <mergeCell ref="X39:Z39"/>
    <mergeCell ref="AA39:AC39"/>
    <mergeCell ref="AJ37:AK37"/>
    <mergeCell ref="AM37:AN37"/>
    <mergeCell ref="A38:C38"/>
    <mergeCell ref="F38:H38"/>
    <mergeCell ref="I38:K38"/>
    <mergeCell ref="L38:N38"/>
    <mergeCell ref="O38:Q38"/>
    <mergeCell ref="R38:T38"/>
    <mergeCell ref="AM38:AN38"/>
    <mergeCell ref="U38:W38"/>
    <mergeCell ref="X38:Z38"/>
    <mergeCell ref="AA38:AC38"/>
    <mergeCell ref="AD38:AF38"/>
    <mergeCell ref="AG38:AI38"/>
    <mergeCell ref="AJ38:AK38"/>
    <mergeCell ref="AM36:AN36"/>
    <mergeCell ref="A37:C37"/>
    <mergeCell ref="F37:H37"/>
    <mergeCell ref="I37:K37"/>
    <mergeCell ref="L37:N37"/>
    <mergeCell ref="O37:Q37"/>
    <mergeCell ref="R37:T37"/>
    <mergeCell ref="U37:W37"/>
    <mergeCell ref="X37:Z37"/>
    <mergeCell ref="AA37:AC37"/>
    <mergeCell ref="U36:W36"/>
    <mergeCell ref="X36:Z36"/>
    <mergeCell ref="AA36:AC36"/>
    <mergeCell ref="AD36:AF36"/>
    <mergeCell ref="AG36:AI36"/>
    <mergeCell ref="AJ36:AK36"/>
    <mergeCell ref="A36:C36"/>
    <mergeCell ref="F36:H36"/>
    <mergeCell ref="I36:K36"/>
    <mergeCell ref="L36:N36"/>
    <mergeCell ref="O36:Q36"/>
    <mergeCell ref="R36:T36"/>
    <mergeCell ref="AD37:AF37"/>
    <mergeCell ref="AG37:AI37"/>
    <mergeCell ref="AM28:AN28"/>
    <mergeCell ref="AM29:AN29"/>
    <mergeCell ref="AM30:AN30"/>
    <mergeCell ref="A31:E31"/>
    <mergeCell ref="AM31:AN32"/>
    <mergeCell ref="A32:E32"/>
    <mergeCell ref="AM22:AN22"/>
    <mergeCell ref="AM23:AN23"/>
    <mergeCell ref="AM24:AN24"/>
    <mergeCell ref="AM25:AN25"/>
    <mergeCell ref="AM26:AN26"/>
    <mergeCell ref="AM27:AN2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AM16:AN16"/>
    <mergeCell ref="AM17:AN17"/>
    <mergeCell ref="AK1:AN1"/>
    <mergeCell ref="M2:P2"/>
    <mergeCell ref="Q2:R2"/>
    <mergeCell ref="S2:T2"/>
    <mergeCell ref="U2:V2"/>
    <mergeCell ref="AK2:AN2"/>
    <mergeCell ref="AK3:AN3"/>
    <mergeCell ref="AK4:AN4"/>
    <mergeCell ref="AH5:AJ5"/>
  </mergeCells>
  <phoneticPr fontId="13"/>
  <dataValidations count="5">
    <dataValidation type="list" allowBlank="1" showInputMessage="1" sqref="B11:B30" xr:uid="{19F1C839-4732-48AC-BC3C-AF53C2EA27E2}">
      <formula1>INDIRECT($AK$1)</formula1>
    </dataValidation>
    <dataValidation type="whole" operator="greaterThanOrEqual" allowBlank="1" showInputMessage="1" showErrorMessage="1" sqref="L37:L47 O37:O47 R37:R47 U37:U47 X37:X47 AA37:AA47 AD37:AD47 I37:I47 AG37:AG47 D37:F47" xr:uid="{6C9930FD-26D4-4BE6-ACF0-44A1E4908E03}">
      <formula1>0</formula1>
    </dataValidation>
    <dataValidation type="list" allowBlank="1" showInputMessage="1" showErrorMessage="1" sqref="AK4:AN4" xr:uid="{E4E93FF1-A835-42C3-BD63-DA8C2A74A307}">
      <formula1>"予定,実績"</formula1>
    </dataValidation>
    <dataValidation type="list" allowBlank="1" showInputMessage="1" showErrorMessage="1" sqref="C11:C30" xr:uid="{084BC7BF-4187-4F9C-9CA1-5E34A59BA778}">
      <formula1>"A,B,C,D"</formula1>
    </dataValidation>
    <dataValidation operator="greaterThanOrEqual" allowBlank="1" showInputMessage="1" showErrorMessage="1" sqref="I48:I49 I52 L48:L49 L52 AL37:AL46 AJ37:AJ47 AM36 AM42 AM44 AM46" xr:uid="{6211A63C-1AD2-4DE4-A4AD-965DD2DF489F}"/>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2" manualBreakCount="2">
    <brk id="34" max="39" man="1"/>
    <brk id="74" max="3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6849B-1F95-479C-A53D-6526B06CC97A}">
  <dimension ref="A1:AQ87"/>
  <sheetViews>
    <sheetView showGridLines="0" view="pageBreakPreview" zoomScaleNormal="100" zoomScaleSheetLayoutView="100" workbookViewId="0">
      <selection activeCell="AH11" sqref="AH11:AJ30"/>
    </sheetView>
  </sheetViews>
  <sheetFormatPr defaultColWidth="9.109375" defaultRowHeight="21" customHeight="1"/>
  <cols>
    <col min="1" max="1" width="2.77734375" style="369" customWidth="1"/>
    <col min="2" max="2" width="22.4414062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4.9"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833</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IF($AK$3="４週",AK12/4,AK12/(DAY(EOMONTH($F$9,0))/7))</f>
        <v>0</v>
      </c>
      <c r="AM12" s="1193"/>
      <c r="AN12" s="1193"/>
    </row>
    <row r="13" spans="1:40" ht="18" customHeight="1">
      <c r="A13" s="378">
        <v>3</v>
      </c>
      <c r="B13" s="379" t="s">
        <v>827</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IF($AK$3="４週",AK13/4,AK13/(DAY(EOMONTH($F$9,0))/7))</f>
        <v>0</v>
      </c>
      <c r="AM13" s="1193"/>
      <c r="AN13" s="1193"/>
    </row>
    <row r="14" spans="1:40" ht="18" customHeight="1">
      <c r="A14" s="378">
        <v>4</v>
      </c>
      <c r="B14" s="379" t="s">
        <v>827</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IF($AK$3="４週",AK14/4,AK14/(DAY(EOMONTH($F$9,0))/7))</f>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ref="AL15:AL30" si="1">IF($AK$3="４週",AK15/4,AK15/(DAY(EOMONTH($F$9,0))/7))</f>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21" customHeight="1">
      <c r="A35" s="365" t="s">
        <v>755</v>
      </c>
      <c r="B35" s="375"/>
      <c r="C35" s="375"/>
      <c r="D35" s="375"/>
      <c r="E35" s="375"/>
      <c r="F35" s="375"/>
      <c r="G35" s="390"/>
      <c r="H35" s="390"/>
      <c r="I35" s="390"/>
      <c r="J35" s="390"/>
      <c r="K35" s="390"/>
      <c r="L35" s="390"/>
      <c r="M35" s="390"/>
      <c r="N35" s="390"/>
      <c r="O35" s="390"/>
      <c r="AM35" s="375"/>
      <c r="AN35" s="366"/>
    </row>
    <row r="36" spans="1:43" ht="24.9" customHeight="1">
      <c r="A36" s="1187"/>
      <c r="B36" s="1187"/>
      <c r="C36" s="1187"/>
      <c r="D36" s="423">
        <v>4</v>
      </c>
      <c r="E36" s="423">
        <v>5</v>
      </c>
      <c r="F36" s="1245">
        <v>6</v>
      </c>
      <c r="G36" s="1245"/>
      <c r="H36" s="1245"/>
      <c r="I36" s="1245">
        <v>7</v>
      </c>
      <c r="J36" s="1245"/>
      <c r="K36" s="1245"/>
      <c r="L36" s="1245">
        <v>8</v>
      </c>
      <c r="M36" s="1245"/>
      <c r="N36" s="1245"/>
      <c r="O36" s="1245">
        <v>9</v>
      </c>
      <c r="P36" s="1245"/>
      <c r="Q36" s="1245"/>
      <c r="R36" s="1245">
        <v>10</v>
      </c>
      <c r="S36" s="1245"/>
      <c r="T36" s="1245"/>
      <c r="U36" s="1245">
        <v>11</v>
      </c>
      <c r="V36" s="1245"/>
      <c r="W36" s="1245"/>
      <c r="X36" s="1245">
        <v>12</v>
      </c>
      <c r="Y36" s="1245"/>
      <c r="Z36" s="1245"/>
      <c r="AA36" s="1245">
        <v>1</v>
      </c>
      <c r="AB36" s="1245"/>
      <c r="AC36" s="1245"/>
      <c r="AD36" s="1245">
        <v>2</v>
      </c>
      <c r="AE36" s="1245"/>
      <c r="AF36" s="1245"/>
      <c r="AG36" s="1245">
        <v>3</v>
      </c>
      <c r="AH36" s="1245"/>
      <c r="AI36" s="1245"/>
      <c r="AJ36" s="1187" t="s">
        <v>756</v>
      </c>
      <c r="AK36" s="1187"/>
      <c r="AL36" s="410" t="s">
        <v>757</v>
      </c>
      <c r="AM36" s="392"/>
      <c r="AN36" s="392"/>
      <c r="AO36" s="392"/>
      <c r="AP36" s="392"/>
      <c r="AQ36" s="392"/>
    </row>
    <row r="37" spans="1:43" ht="18" customHeight="1">
      <c r="A37" s="1249" t="s">
        <v>764</v>
      </c>
      <c r="B37" s="1249"/>
      <c r="C37" s="1249"/>
      <c r="D37" s="388">
        <f>SUM(D40:D43)</f>
        <v>1740</v>
      </c>
      <c r="E37" s="388">
        <f>SUM(E40:E43)</f>
        <v>1631</v>
      </c>
      <c r="F37" s="1250">
        <f>SUM(F40:H43)</f>
        <v>1740</v>
      </c>
      <c r="G37" s="1250"/>
      <c r="H37" s="1250"/>
      <c r="I37" s="1250">
        <f>SUM(I40:K43)</f>
        <v>1827</v>
      </c>
      <c r="J37" s="1250"/>
      <c r="K37" s="1250"/>
      <c r="L37" s="1250">
        <f>SUM(L40:N43)</f>
        <v>1827</v>
      </c>
      <c r="M37" s="1250"/>
      <c r="N37" s="1250"/>
      <c r="O37" s="1250">
        <f>SUM(O40:Q43)</f>
        <v>1653</v>
      </c>
      <c r="P37" s="1250"/>
      <c r="Q37" s="1250"/>
      <c r="R37" s="1250">
        <f>SUM(R40:T43)</f>
        <v>1740</v>
      </c>
      <c r="S37" s="1250"/>
      <c r="T37" s="1250"/>
      <c r="U37" s="1250">
        <f>SUM(U40:W43)</f>
        <v>1740</v>
      </c>
      <c r="V37" s="1250"/>
      <c r="W37" s="1250"/>
      <c r="X37" s="1250">
        <f>SUM(X40:Z43)</f>
        <v>1653</v>
      </c>
      <c r="Y37" s="1250"/>
      <c r="Z37" s="1250"/>
      <c r="AA37" s="1250">
        <f>SUM(AA40:AC43)</f>
        <v>1653</v>
      </c>
      <c r="AB37" s="1250"/>
      <c r="AC37" s="1250"/>
      <c r="AD37" s="1250">
        <f>SUM(AD40:AF43)</f>
        <v>1653</v>
      </c>
      <c r="AE37" s="1250"/>
      <c r="AF37" s="1250"/>
      <c r="AG37" s="1250">
        <f>SUM(AG40:AI43)</f>
        <v>1740</v>
      </c>
      <c r="AH37" s="1250"/>
      <c r="AI37" s="1250"/>
      <c r="AJ37" s="1234">
        <f t="shared" ref="AJ37:AJ43" si="3">SUM(D37:AI37)</f>
        <v>20597</v>
      </c>
      <c r="AK37" s="1234"/>
      <c r="AL37" s="427">
        <f>ROUNDUP(AJ37/AJ44,1)</f>
        <v>87</v>
      </c>
      <c r="AM37" s="392"/>
      <c r="AN37" s="392"/>
      <c r="AO37" s="392"/>
      <c r="AP37" s="392"/>
      <c r="AQ37" s="392"/>
    </row>
    <row r="38" spans="1:43" ht="18" customHeight="1">
      <c r="A38" s="424" t="s">
        <v>829</v>
      </c>
      <c r="B38" s="444"/>
      <c r="C38" s="426"/>
      <c r="D38" s="383">
        <v>50</v>
      </c>
      <c r="E38" s="383">
        <v>45</v>
      </c>
      <c r="F38" s="1246">
        <v>50</v>
      </c>
      <c r="G38" s="1246"/>
      <c r="H38" s="1246"/>
      <c r="I38" s="1246">
        <v>50</v>
      </c>
      <c r="J38" s="1246"/>
      <c r="K38" s="1246"/>
      <c r="L38" s="1246">
        <v>50</v>
      </c>
      <c r="M38" s="1246"/>
      <c r="N38" s="1246"/>
      <c r="O38" s="1246">
        <v>45</v>
      </c>
      <c r="P38" s="1246"/>
      <c r="Q38" s="1246"/>
      <c r="R38" s="1246">
        <v>50</v>
      </c>
      <c r="S38" s="1246"/>
      <c r="T38" s="1246"/>
      <c r="U38" s="1246">
        <v>50</v>
      </c>
      <c r="V38" s="1246"/>
      <c r="W38" s="1246"/>
      <c r="X38" s="1246">
        <v>45</v>
      </c>
      <c r="Y38" s="1246"/>
      <c r="Z38" s="1246"/>
      <c r="AA38" s="1246">
        <v>45</v>
      </c>
      <c r="AB38" s="1246"/>
      <c r="AC38" s="1246"/>
      <c r="AD38" s="1246">
        <v>45</v>
      </c>
      <c r="AE38" s="1246"/>
      <c r="AF38" s="1246"/>
      <c r="AG38" s="1246">
        <v>50</v>
      </c>
      <c r="AH38" s="1246"/>
      <c r="AI38" s="1246"/>
      <c r="AJ38" s="1234">
        <f t="shared" si="3"/>
        <v>575</v>
      </c>
      <c r="AK38" s="1234"/>
      <c r="AL38" s="427">
        <f t="shared" ref="AL38:AL43" si="4">ROUNDUP(AJ38/$AJ$44,1)</f>
        <v>2.5</v>
      </c>
      <c r="AM38" s="392"/>
      <c r="AN38" s="392"/>
      <c r="AO38" s="392"/>
      <c r="AP38" s="392"/>
      <c r="AQ38" s="392"/>
    </row>
    <row r="39" spans="1:43" ht="18" customHeight="1">
      <c r="A39" s="424" t="s">
        <v>765</v>
      </c>
      <c r="B39" s="444"/>
      <c r="C39" s="426"/>
      <c r="D39" s="383">
        <v>50</v>
      </c>
      <c r="E39" s="383">
        <v>50</v>
      </c>
      <c r="F39" s="1246">
        <v>50</v>
      </c>
      <c r="G39" s="1246"/>
      <c r="H39" s="1246"/>
      <c r="I39" s="1246">
        <v>55</v>
      </c>
      <c r="J39" s="1246"/>
      <c r="K39" s="1246"/>
      <c r="L39" s="1246">
        <v>55</v>
      </c>
      <c r="M39" s="1246"/>
      <c r="N39" s="1246"/>
      <c r="O39" s="1246">
        <v>50</v>
      </c>
      <c r="P39" s="1246"/>
      <c r="Q39" s="1246"/>
      <c r="R39" s="1246">
        <v>50</v>
      </c>
      <c r="S39" s="1246"/>
      <c r="T39" s="1246"/>
      <c r="U39" s="1246">
        <v>50</v>
      </c>
      <c r="V39" s="1246"/>
      <c r="W39" s="1246"/>
      <c r="X39" s="1246">
        <v>50</v>
      </c>
      <c r="Y39" s="1246"/>
      <c r="Z39" s="1246"/>
      <c r="AA39" s="1246">
        <v>50</v>
      </c>
      <c r="AB39" s="1246"/>
      <c r="AC39" s="1246"/>
      <c r="AD39" s="1246">
        <v>50</v>
      </c>
      <c r="AE39" s="1246"/>
      <c r="AF39" s="1246"/>
      <c r="AG39" s="1246">
        <v>50</v>
      </c>
      <c r="AH39" s="1246"/>
      <c r="AI39" s="1246"/>
      <c r="AJ39" s="1234">
        <f t="shared" si="3"/>
        <v>610</v>
      </c>
      <c r="AK39" s="1234"/>
      <c r="AL39" s="427">
        <f t="shared" si="4"/>
        <v>2.6</v>
      </c>
      <c r="AM39" s="392"/>
      <c r="AN39" s="392"/>
      <c r="AO39" s="392"/>
      <c r="AP39" s="392"/>
      <c r="AQ39" s="392"/>
    </row>
    <row r="40" spans="1:43" ht="18" customHeight="1">
      <c r="A40" s="424" t="s">
        <v>766</v>
      </c>
      <c r="B40" s="444"/>
      <c r="C40" s="426"/>
      <c r="D40" s="383">
        <v>100</v>
      </c>
      <c r="E40" s="383">
        <v>95</v>
      </c>
      <c r="F40" s="1246">
        <v>100</v>
      </c>
      <c r="G40" s="1246"/>
      <c r="H40" s="1246"/>
      <c r="I40" s="1246">
        <v>105</v>
      </c>
      <c r="J40" s="1246"/>
      <c r="K40" s="1246"/>
      <c r="L40" s="1246">
        <v>105</v>
      </c>
      <c r="M40" s="1246"/>
      <c r="N40" s="1246"/>
      <c r="O40" s="1246">
        <v>95</v>
      </c>
      <c r="P40" s="1246"/>
      <c r="Q40" s="1246"/>
      <c r="R40" s="1246">
        <v>100</v>
      </c>
      <c r="S40" s="1246"/>
      <c r="T40" s="1246"/>
      <c r="U40" s="1246">
        <v>100</v>
      </c>
      <c r="V40" s="1246"/>
      <c r="W40" s="1246"/>
      <c r="X40" s="1246">
        <v>95</v>
      </c>
      <c r="Y40" s="1246"/>
      <c r="Z40" s="1246"/>
      <c r="AA40" s="1246">
        <v>95</v>
      </c>
      <c r="AB40" s="1246"/>
      <c r="AC40" s="1246"/>
      <c r="AD40" s="1246">
        <v>95</v>
      </c>
      <c r="AE40" s="1246"/>
      <c r="AF40" s="1246"/>
      <c r="AG40" s="1246">
        <v>100</v>
      </c>
      <c r="AH40" s="1246"/>
      <c r="AI40" s="1246"/>
      <c r="AJ40" s="1234">
        <f t="shared" si="3"/>
        <v>1185</v>
      </c>
      <c r="AK40" s="1234"/>
      <c r="AL40" s="427">
        <f t="shared" si="4"/>
        <v>5</v>
      </c>
      <c r="AM40" s="392"/>
      <c r="AN40" s="392"/>
      <c r="AO40" s="392"/>
      <c r="AP40" s="392"/>
      <c r="AQ40" s="392"/>
    </row>
    <row r="41" spans="1:43" ht="18" customHeight="1">
      <c r="A41" s="424" t="s">
        <v>767</v>
      </c>
      <c r="B41" s="444"/>
      <c r="C41" s="426"/>
      <c r="D41" s="383">
        <v>100</v>
      </c>
      <c r="E41" s="383">
        <v>95</v>
      </c>
      <c r="F41" s="1246">
        <v>100</v>
      </c>
      <c r="G41" s="1246"/>
      <c r="H41" s="1246"/>
      <c r="I41" s="1246">
        <v>105</v>
      </c>
      <c r="J41" s="1246"/>
      <c r="K41" s="1246"/>
      <c r="L41" s="1246">
        <v>105</v>
      </c>
      <c r="M41" s="1246"/>
      <c r="N41" s="1246"/>
      <c r="O41" s="1246">
        <v>95</v>
      </c>
      <c r="P41" s="1246"/>
      <c r="Q41" s="1246"/>
      <c r="R41" s="1246">
        <v>100</v>
      </c>
      <c r="S41" s="1246"/>
      <c r="T41" s="1246"/>
      <c r="U41" s="1246">
        <v>100</v>
      </c>
      <c r="V41" s="1246"/>
      <c r="W41" s="1246"/>
      <c r="X41" s="1246">
        <v>95</v>
      </c>
      <c r="Y41" s="1246"/>
      <c r="Z41" s="1246"/>
      <c r="AA41" s="1246">
        <v>95</v>
      </c>
      <c r="AB41" s="1246"/>
      <c r="AC41" s="1246"/>
      <c r="AD41" s="1246">
        <v>95</v>
      </c>
      <c r="AE41" s="1246"/>
      <c r="AF41" s="1246"/>
      <c r="AG41" s="1246">
        <v>100</v>
      </c>
      <c r="AH41" s="1246"/>
      <c r="AI41" s="1246"/>
      <c r="AJ41" s="1234">
        <f t="shared" si="3"/>
        <v>1185</v>
      </c>
      <c r="AK41" s="1234"/>
      <c r="AL41" s="427">
        <f t="shared" si="4"/>
        <v>5</v>
      </c>
      <c r="AM41" s="392"/>
      <c r="AN41" s="392"/>
      <c r="AO41" s="392"/>
      <c r="AP41" s="392"/>
      <c r="AQ41" s="392"/>
    </row>
    <row r="42" spans="1:43" ht="18" customHeight="1">
      <c r="A42" s="424" t="s">
        <v>768</v>
      </c>
      <c r="B42" s="444"/>
      <c r="C42" s="426"/>
      <c r="D42" s="383">
        <v>140</v>
      </c>
      <c r="E42" s="383">
        <v>131</v>
      </c>
      <c r="F42" s="1246">
        <v>140</v>
      </c>
      <c r="G42" s="1246"/>
      <c r="H42" s="1246"/>
      <c r="I42" s="1246">
        <v>147</v>
      </c>
      <c r="J42" s="1246"/>
      <c r="K42" s="1246"/>
      <c r="L42" s="1246">
        <v>147</v>
      </c>
      <c r="M42" s="1246"/>
      <c r="N42" s="1246"/>
      <c r="O42" s="1246">
        <v>133</v>
      </c>
      <c r="P42" s="1246"/>
      <c r="Q42" s="1246"/>
      <c r="R42" s="1246">
        <v>140</v>
      </c>
      <c r="S42" s="1246"/>
      <c r="T42" s="1246"/>
      <c r="U42" s="1246">
        <v>140</v>
      </c>
      <c r="V42" s="1246"/>
      <c r="W42" s="1246"/>
      <c r="X42" s="1246">
        <v>133</v>
      </c>
      <c r="Y42" s="1246"/>
      <c r="Z42" s="1246"/>
      <c r="AA42" s="1246">
        <v>133</v>
      </c>
      <c r="AB42" s="1246"/>
      <c r="AC42" s="1246"/>
      <c r="AD42" s="1246">
        <v>133</v>
      </c>
      <c r="AE42" s="1246"/>
      <c r="AF42" s="1246"/>
      <c r="AG42" s="1246">
        <v>140</v>
      </c>
      <c r="AH42" s="1246"/>
      <c r="AI42" s="1246"/>
      <c r="AJ42" s="1234">
        <f t="shared" si="3"/>
        <v>1657</v>
      </c>
      <c r="AK42" s="1234"/>
      <c r="AL42" s="427">
        <f t="shared" si="4"/>
        <v>7</v>
      </c>
      <c r="AM42" s="392"/>
      <c r="AN42" s="392"/>
      <c r="AO42" s="392"/>
      <c r="AP42" s="392"/>
      <c r="AQ42" s="392"/>
    </row>
    <row r="43" spans="1:43" ht="18" customHeight="1">
      <c r="A43" s="1204" t="s">
        <v>769</v>
      </c>
      <c r="B43" s="1205"/>
      <c r="C43" s="1206"/>
      <c r="D43" s="383">
        <v>1400</v>
      </c>
      <c r="E43" s="383">
        <v>1310</v>
      </c>
      <c r="F43" s="1246">
        <v>1400</v>
      </c>
      <c r="G43" s="1246"/>
      <c r="H43" s="1246"/>
      <c r="I43" s="1246">
        <v>1470</v>
      </c>
      <c r="J43" s="1246"/>
      <c r="K43" s="1246"/>
      <c r="L43" s="1246">
        <v>1470</v>
      </c>
      <c r="M43" s="1246"/>
      <c r="N43" s="1246"/>
      <c r="O43" s="1246">
        <v>1330</v>
      </c>
      <c r="P43" s="1246"/>
      <c r="Q43" s="1246"/>
      <c r="R43" s="1246">
        <v>1400</v>
      </c>
      <c r="S43" s="1246"/>
      <c r="T43" s="1246"/>
      <c r="U43" s="1246">
        <v>1400</v>
      </c>
      <c r="V43" s="1246"/>
      <c r="W43" s="1246"/>
      <c r="X43" s="1246">
        <v>1330</v>
      </c>
      <c r="Y43" s="1246"/>
      <c r="Z43" s="1246"/>
      <c r="AA43" s="1246">
        <v>1330</v>
      </c>
      <c r="AB43" s="1246"/>
      <c r="AC43" s="1246"/>
      <c r="AD43" s="1246">
        <v>1330</v>
      </c>
      <c r="AE43" s="1246"/>
      <c r="AF43" s="1246"/>
      <c r="AG43" s="1246">
        <v>1400</v>
      </c>
      <c r="AH43" s="1246"/>
      <c r="AI43" s="1246"/>
      <c r="AJ43" s="1234">
        <f t="shared" si="3"/>
        <v>16570</v>
      </c>
      <c r="AK43" s="1234"/>
      <c r="AL43" s="427">
        <f t="shared" si="4"/>
        <v>70</v>
      </c>
      <c r="AM43" s="392"/>
      <c r="AN43" s="392"/>
      <c r="AO43" s="392"/>
      <c r="AP43" s="392"/>
      <c r="AQ43" s="392"/>
    </row>
    <row r="44" spans="1:43" ht="18" customHeight="1">
      <c r="A44" s="1249" t="s">
        <v>759</v>
      </c>
      <c r="B44" s="1249"/>
      <c r="C44" s="1249"/>
      <c r="D44" s="383">
        <v>20</v>
      </c>
      <c r="E44" s="383">
        <v>19</v>
      </c>
      <c r="F44" s="1246">
        <v>20</v>
      </c>
      <c r="G44" s="1246"/>
      <c r="H44" s="1246"/>
      <c r="I44" s="1246">
        <v>21</v>
      </c>
      <c r="J44" s="1246"/>
      <c r="K44" s="1246"/>
      <c r="L44" s="1246">
        <v>21</v>
      </c>
      <c r="M44" s="1246"/>
      <c r="N44" s="1246"/>
      <c r="O44" s="1246">
        <v>19</v>
      </c>
      <c r="P44" s="1246"/>
      <c r="Q44" s="1246"/>
      <c r="R44" s="1246">
        <v>20</v>
      </c>
      <c r="S44" s="1246"/>
      <c r="T44" s="1246"/>
      <c r="U44" s="1246">
        <v>20</v>
      </c>
      <c r="V44" s="1246"/>
      <c r="W44" s="1246"/>
      <c r="X44" s="1246">
        <v>19</v>
      </c>
      <c r="Y44" s="1246"/>
      <c r="Z44" s="1246"/>
      <c r="AA44" s="1246">
        <v>19</v>
      </c>
      <c r="AB44" s="1246"/>
      <c r="AC44" s="1246"/>
      <c r="AD44" s="1246">
        <v>19</v>
      </c>
      <c r="AE44" s="1246"/>
      <c r="AF44" s="1246"/>
      <c r="AG44" s="1246">
        <v>20</v>
      </c>
      <c r="AH44" s="1246"/>
      <c r="AI44" s="1246"/>
      <c r="AJ44" s="1234">
        <f>+SUM(D44:AI44)</f>
        <v>237</v>
      </c>
      <c r="AK44" s="1234"/>
      <c r="AL44" s="428"/>
      <c r="AM44" s="392"/>
      <c r="AN44" s="392"/>
      <c r="AO44" s="392"/>
      <c r="AP44" s="392"/>
      <c r="AQ44" s="392"/>
    </row>
    <row r="45" spans="1:43" ht="5.0999999999999996" customHeight="1">
      <c r="A45" s="391"/>
      <c r="B45" s="391"/>
      <c r="C45" s="391"/>
      <c r="D45" s="392"/>
      <c r="E45" s="392"/>
      <c r="F45" s="392"/>
      <c r="G45" s="392"/>
      <c r="H45" s="392"/>
      <c r="I45" s="390"/>
      <c r="J45" s="390"/>
      <c r="K45" s="390"/>
      <c r="L45" s="390"/>
      <c r="M45" s="390"/>
      <c r="N45" s="390"/>
      <c r="O45" s="390"/>
      <c r="P45" s="390"/>
      <c r="Q45" s="390"/>
      <c r="R45" s="390"/>
      <c r="S45" s="390"/>
      <c r="T45" s="390"/>
      <c r="U45" s="390"/>
      <c r="V45" s="390"/>
      <c r="W45" s="390"/>
      <c r="X45" s="390"/>
      <c r="Y45" s="390"/>
      <c r="Z45" s="390"/>
      <c r="AA45" s="390"/>
      <c r="AB45" s="390"/>
      <c r="AC45" s="390"/>
      <c r="AD45" s="390"/>
      <c r="AE45" s="390"/>
      <c r="AF45" s="390"/>
      <c r="AG45" s="390"/>
      <c r="AH45" s="390"/>
      <c r="AI45" s="390"/>
      <c r="AJ45" s="393"/>
      <c r="AK45" s="390"/>
      <c r="AL45" s="375"/>
      <c r="AM45" s="375"/>
      <c r="AN45" s="366"/>
    </row>
    <row r="46" spans="1:43" ht="18" customHeight="1">
      <c r="A46" s="365" t="s">
        <v>681</v>
      </c>
      <c r="B46" s="390"/>
      <c r="D46" s="390"/>
      <c r="E46" s="390"/>
      <c r="F46" s="390"/>
      <c r="G46" s="390"/>
      <c r="H46" s="390"/>
      <c r="I46" s="390"/>
      <c r="J46" s="390"/>
      <c r="K46" s="390"/>
      <c r="L46" s="390"/>
      <c r="M46" s="390"/>
      <c r="N46" s="390"/>
      <c r="O46" s="390"/>
      <c r="P46" s="390"/>
      <c r="Q46" s="390"/>
      <c r="R46" s="390"/>
      <c r="S46" s="390"/>
      <c r="T46" s="390"/>
      <c r="U46" s="390"/>
      <c r="V46" s="390"/>
      <c r="W46" s="375"/>
      <c r="X46" s="390"/>
      <c r="Y46" s="390"/>
      <c r="Z46" s="390"/>
      <c r="AA46" s="390"/>
      <c r="AB46" s="390"/>
      <c r="AC46" s="390"/>
      <c r="AD46" s="390"/>
      <c r="AE46" s="390"/>
      <c r="AF46" s="390"/>
      <c r="AG46" s="390"/>
      <c r="AH46" s="390"/>
      <c r="AI46" s="390"/>
      <c r="AJ46" s="393"/>
      <c r="AK46" s="390"/>
      <c r="AL46" s="375"/>
      <c r="AM46" s="375"/>
      <c r="AN46" s="366"/>
    </row>
    <row r="47" spans="1:43" ht="45" customHeight="1">
      <c r="A47" s="1187" t="s">
        <v>685</v>
      </c>
      <c r="B47" s="1187"/>
      <c r="C47" s="1187" t="s">
        <v>752</v>
      </c>
      <c r="D47" s="1187"/>
      <c r="E47" s="1194" t="s">
        <v>827</v>
      </c>
      <c r="F47" s="1194"/>
      <c r="G47" s="1194"/>
      <c r="H47" s="1194"/>
      <c r="I47" s="392"/>
      <c r="J47" s="392"/>
      <c r="K47" s="392"/>
      <c r="L47" s="392"/>
      <c r="M47" s="392"/>
      <c r="N47" s="392"/>
      <c r="O47" s="392"/>
      <c r="P47" s="392"/>
      <c r="Q47" s="392"/>
      <c r="R47" s="392"/>
      <c r="S47" s="392"/>
      <c r="T47" s="392"/>
      <c r="U47" s="392"/>
      <c r="W47" s="375"/>
      <c r="X47" s="390"/>
      <c r="Y47" s="390"/>
      <c r="Z47" s="390"/>
      <c r="AA47" s="390"/>
      <c r="AB47" s="390"/>
      <c r="AC47" s="390"/>
      <c r="AD47" s="390"/>
      <c r="AE47" s="390"/>
      <c r="AF47" s="390"/>
      <c r="AG47" s="390"/>
      <c r="AH47" s="390"/>
      <c r="AI47" s="390"/>
      <c r="AJ47" s="393"/>
      <c r="AK47" s="390"/>
      <c r="AL47" s="375"/>
      <c r="AM47" s="375"/>
      <c r="AN47" s="366"/>
    </row>
    <row r="48" spans="1:43" ht="18" customHeight="1">
      <c r="A48" s="1194" t="s">
        <v>687</v>
      </c>
      <c r="B48" s="1194"/>
      <c r="C48" s="1250">
        <f>ROUNDDOWN(IF(AL37&lt;=30,1,1+ROUNDUP((AL37-30)/30,0)),1)</f>
        <v>3</v>
      </c>
      <c r="D48" s="1250"/>
      <c r="E48" s="1250">
        <f>ROUNDDOWN(AL37/6,1)</f>
        <v>14.5</v>
      </c>
      <c r="F48" s="1250"/>
      <c r="G48" s="1250"/>
      <c r="H48" s="1250"/>
      <c r="I48" s="392"/>
      <c r="J48" s="392"/>
      <c r="K48" s="392"/>
      <c r="L48" s="392"/>
      <c r="M48" s="392"/>
      <c r="N48" s="392"/>
      <c r="O48" s="392"/>
      <c r="P48" s="392"/>
      <c r="Q48" s="392"/>
      <c r="R48" s="392"/>
      <c r="S48" s="392"/>
      <c r="T48" s="392"/>
      <c r="U48" s="392"/>
      <c r="W48" s="375"/>
      <c r="X48" s="390"/>
      <c r="Y48" s="390"/>
      <c r="Z48" s="390"/>
      <c r="AA48" s="390"/>
      <c r="AB48" s="390"/>
      <c r="AC48" s="390"/>
      <c r="AD48" s="390"/>
      <c r="AE48" s="390"/>
      <c r="AF48" s="390"/>
      <c r="AG48" s="390"/>
      <c r="AH48" s="390"/>
      <c r="AI48" s="390"/>
      <c r="AJ48" s="393"/>
      <c r="AK48" s="390"/>
      <c r="AL48" s="375"/>
      <c r="AM48" s="375"/>
      <c r="AN48" s="366"/>
    </row>
    <row r="49" spans="1:40" ht="5.0999999999999996" customHeight="1">
      <c r="A49" s="391"/>
      <c r="B49" s="391"/>
      <c r="C49" s="391"/>
      <c r="D49" s="391"/>
      <c r="E49" s="391"/>
      <c r="F49" s="391"/>
      <c r="G49" s="391"/>
      <c r="H49" s="391"/>
      <c r="I49" s="391"/>
      <c r="J49" s="390"/>
      <c r="K49" s="390"/>
      <c r="L49" s="390"/>
      <c r="M49" s="393"/>
      <c r="N49" s="390"/>
      <c r="O49" s="390"/>
      <c r="P49" s="390"/>
      <c r="Q49" s="392"/>
      <c r="W49" s="375"/>
      <c r="X49" s="390"/>
      <c r="Y49" s="390"/>
      <c r="Z49" s="390"/>
      <c r="AA49" s="390"/>
      <c r="AB49" s="390"/>
      <c r="AC49" s="390"/>
      <c r="AD49" s="390"/>
      <c r="AE49" s="390"/>
      <c r="AF49" s="390"/>
      <c r="AG49" s="390"/>
      <c r="AH49" s="390"/>
      <c r="AI49" s="390"/>
      <c r="AJ49" s="393"/>
      <c r="AK49" s="390"/>
      <c r="AL49" s="375"/>
      <c r="AM49" s="375"/>
      <c r="AN49" s="366"/>
    </row>
    <row r="50" spans="1:40" ht="21" customHeight="1">
      <c r="A50" s="365" t="s">
        <v>704</v>
      </c>
      <c r="B50" s="369"/>
      <c r="C50" s="370"/>
      <c r="D50" s="370"/>
      <c r="E50" s="370"/>
      <c r="F50" s="370"/>
      <c r="G50" s="366"/>
      <c r="H50" s="366"/>
      <c r="I50" s="366"/>
      <c r="J50" s="366"/>
      <c r="K50" s="366"/>
      <c r="L50" s="366"/>
      <c r="M50" s="366"/>
      <c r="N50" s="366"/>
      <c r="O50" s="366"/>
      <c r="P50" s="366"/>
      <c r="Q50" s="366"/>
      <c r="R50" s="366"/>
      <c r="S50" s="366"/>
      <c r="T50" s="366"/>
      <c r="U50" s="366"/>
      <c r="V50" s="366"/>
      <c r="W50" s="366"/>
      <c r="X50" s="366"/>
      <c r="Y50" s="366"/>
      <c r="Z50" s="366"/>
      <c r="AA50" s="366"/>
      <c r="AB50" s="366"/>
      <c r="AC50" s="366"/>
      <c r="AD50" s="366"/>
      <c r="AE50" s="366"/>
      <c r="AF50" s="366"/>
      <c r="AG50" s="366"/>
      <c r="AH50" s="366"/>
      <c r="AI50" s="366"/>
      <c r="AJ50" s="366"/>
      <c r="AK50" s="366"/>
      <c r="AL50" s="370"/>
      <c r="AM50" s="370"/>
      <c r="AN50" s="366"/>
    </row>
    <row r="51" spans="1:40" ht="24.9" customHeight="1">
      <c r="A51" s="366"/>
      <c r="B51" s="375"/>
      <c r="C51" s="1224" t="str">
        <f>IF(VLOOKUP($AK$1,[4]選択肢!$A$1:$J$32,C56,FALSE)=0,"-",VLOOKUP($AK$1,[4]選択肢!$A$1:$J$32,C56,FALSE))</f>
        <v>管理者</v>
      </c>
      <c r="D51" s="1225"/>
      <c r="E51" s="1226" t="str">
        <f>IF(VLOOKUP($AK$1,[4]選択肢!$A$1:$J$32,E56,FALSE)=0,"-",VLOOKUP($AK$1,[4]選択肢!$A$1:$J$32,E56,FALSE))</f>
        <v>サービス管理責任者</v>
      </c>
      <c r="F51" s="1226"/>
      <c r="G51" s="1226"/>
      <c r="H51" s="1226"/>
      <c r="I51" s="1224" t="str">
        <f>IF(VLOOKUP($AK$1,[4]選択肢!$A$1:$J$32,I56,FALSE)=0,"-",VLOOKUP($AK$1,[4]選択肢!$A$1:$J$32,I56,FALSE))</f>
        <v>世話人</v>
      </c>
      <c r="J51" s="1225"/>
      <c r="K51" s="1225"/>
      <c r="L51" s="1225"/>
      <c r="M51" s="1225"/>
      <c r="N51" s="1227"/>
      <c r="O51" s="1224" t="str">
        <f>IF(VLOOKUP($AK$1,[4]選択肢!$A$1:$J$32,O56,FALSE)=0,"-",VLOOKUP($AK$1,[4]選択肢!$A$1:$J$32,O56,FALSE))</f>
        <v>-</v>
      </c>
      <c r="P51" s="1225"/>
      <c r="Q51" s="1225"/>
      <c r="R51" s="1225"/>
      <c r="S51" s="1225"/>
      <c r="T51" s="1227"/>
      <c r="U51" s="1224" t="str">
        <f>IF(VLOOKUP($AK$1,[4]選択肢!$A$1:$J$32,U56,FALSE)=0,"-",VLOOKUP($AK$1,[4]選択肢!$A$1:$J$32,U56,FALSE))</f>
        <v>-</v>
      </c>
      <c r="V51" s="1225"/>
      <c r="W51" s="1225"/>
      <c r="X51" s="1225"/>
      <c r="Y51" s="1225"/>
      <c r="Z51" s="1227"/>
      <c r="AA51" s="1224" t="str">
        <f>IF(VLOOKUP($AK$1,[4]選択肢!$A$1:$J$32,AA56,FALSE)=0,"-",VLOOKUP($AK$1,[4]選択肢!$A$1:$J$32,AA56,FALSE))</f>
        <v>-</v>
      </c>
      <c r="AB51" s="1225"/>
      <c r="AC51" s="1225"/>
      <c r="AD51" s="1225"/>
      <c r="AE51" s="1225"/>
      <c r="AF51" s="1227"/>
      <c r="AG51" s="1226" t="str">
        <f>IF(VLOOKUP($AK$1,[4]選択肢!$A$1:$J$32,AG56,FALSE)=0,"-",VLOOKUP($AK$1,[4]選択肢!$A$1:$J$32,AG56,FALSE))</f>
        <v>-</v>
      </c>
      <c r="AH51" s="1226"/>
      <c r="AI51" s="1226"/>
      <c r="AJ51" s="1226"/>
      <c r="AK51" s="1226"/>
      <c r="AL51" s="1226" t="str">
        <f>IF(VLOOKUP($AK$1,[4]選択肢!$A$1:$J$32,AL56,FALSE)=0,"-",VLOOKUP($AK$1,[4]選択肢!$A$1:$J$32,AL56,FALSE))</f>
        <v>-</v>
      </c>
      <c r="AM51" s="1226"/>
      <c r="AN51" s="366"/>
    </row>
    <row r="52" spans="1:40" ht="18" customHeight="1">
      <c r="A52" s="366"/>
      <c r="B52" s="375"/>
      <c r="C52" s="407" t="s">
        <v>705</v>
      </c>
      <c r="D52" s="407" t="s">
        <v>706</v>
      </c>
      <c r="E52" s="408" t="s">
        <v>705</v>
      </c>
      <c r="F52" s="1233" t="s">
        <v>706</v>
      </c>
      <c r="G52" s="1233"/>
      <c r="H52" s="1233"/>
      <c r="I52" s="1229" t="s">
        <v>705</v>
      </c>
      <c r="J52" s="1230"/>
      <c r="K52" s="1231"/>
      <c r="L52" s="1229" t="s">
        <v>706</v>
      </c>
      <c r="M52" s="1230"/>
      <c r="N52" s="1231"/>
      <c r="O52" s="1229" t="s">
        <v>705</v>
      </c>
      <c r="P52" s="1230"/>
      <c r="Q52" s="1231"/>
      <c r="R52" s="1229" t="s">
        <v>706</v>
      </c>
      <c r="S52" s="1230"/>
      <c r="T52" s="1231"/>
      <c r="U52" s="1229" t="s">
        <v>705</v>
      </c>
      <c r="V52" s="1230"/>
      <c r="W52" s="1231"/>
      <c r="X52" s="1229" t="s">
        <v>706</v>
      </c>
      <c r="Y52" s="1230"/>
      <c r="Z52" s="1231"/>
      <c r="AA52" s="1229" t="s">
        <v>705</v>
      </c>
      <c r="AB52" s="1230"/>
      <c r="AC52" s="1231"/>
      <c r="AD52" s="1229" t="s">
        <v>706</v>
      </c>
      <c r="AE52" s="1230"/>
      <c r="AF52" s="1231"/>
      <c r="AG52" s="1229" t="s">
        <v>705</v>
      </c>
      <c r="AH52" s="1230"/>
      <c r="AI52" s="1231"/>
      <c r="AJ52" s="1229" t="s">
        <v>706</v>
      </c>
      <c r="AK52" s="1231"/>
      <c r="AL52" s="408" t="s">
        <v>761</v>
      </c>
      <c r="AM52" s="408" t="s">
        <v>762</v>
      </c>
      <c r="AN52" s="366"/>
    </row>
    <row r="53" spans="1:40" ht="18" customHeight="1">
      <c r="A53" s="366"/>
      <c r="B53" s="400" t="s">
        <v>707</v>
      </c>
      <c r="C53" s="408">
        <f>COUNTIFS($B$11:$B$30,C$51,$C$11:$C$30,"A",$E$11:$E$30,"*")</f>
        <v>1</v>
      </c>
      <c r="D53" s="408">
        <f>COUNTIFS($B$11:$B$30,C$51,$C$11:$C$30,"B",$E$11:$E$30,"*")</f>
        <v>0</v>
      </c>
      <c r="E53" s="408">
        <f>COUNTIFS($B$11:$B$30,E$51,$C$11:$C$30,"A",$E$11:$E$30,"*")</f>
        <v>0</v>
      </c>
      <c r="F53" s="1229">
        <f>COUNTIFS($B$11:$B$30,E$51,$C$11:$C$30,"B",$E$11:$E$30,"*")</f>
        <v>1</v>
      </c>
      <c r="G53" s="1230"/>
      <c r="H53" s="1231"/>
      <c r="I53" s="1229">
        <f>COUNTIFS($B$11:$B$30,I$51,$C$11:$C$30,"A",$E$11:$E$30,"*")</f>
        <v>0</v>
      </c>
      <c r="J53" s="1230"/>
      <c r="K53" s="1231"/>
      <c r="L53" s="1229">
        <f>COUNTIFS($B$11:$B$30,I$51,$C$11:$C$30,"B",$E$11:$E$30,"*")</f>
        <v>0</v>
      </c>
      <c r="M53" s="1230"/>
      <c r="N53" s="1231"/>
      <c r="O53" s="1229">
        <f>COUNTIFS($B$11:$B$30,O$51,$C$11:$C$30,"A",$E$11:$E$30,"*")</f>
        <v>0</v>
      </c>
      <c r="P53" s="1230"/>
      <c r="Q53" s="1231"/>
      <c r="R53" s="1229">
        <f>COUNTIFS($B$11:$B$30,O$51,$C$11:$C$30,"B",$E$11:$E$30,"*")</f>
        <v>0</v>
      </c>
      <c r="S53" s="1230"/>
      <c r="T53" s="1231"/>
      <c r="U53" s="1229">
        <f>COUNTIFS($B$11:$B$30,U$51,$C$11:$C$30,"A",$E$11:$E$30,"*")</f>
        <v>0</v>
      </c>
      <c r="V53" s="1230"/>
      <c r="W53" s="1231"/>
      <c r="X53" s="1229">
        <f>COUNTIFS($B$11:$B$30,U$51,$C$11:$C$30,"B",$E$11:$E$30,"*")</f>
        <v>0</v>
      </c>
      <c r="Y53" s="1230"/>
      <c r="Z53" s="1231"/>
      <c r="AA53" s="1229">
        <f>COUNTIFS($B$11:$B$30,AA$51,$C$11:$C$30,"A",$E$11:$E$30,"*")</f>
        <v>0</v>
      </c>
      <c r="AB53" s="1230"/>
      <c r="AC53" s="1231"/>
      <c r="AD53" s="1229">
        <f>COUNTIFS($B$11:$B$30,AA$51,$C$11:$C$30,"B",$E$11:$E$30,"*")</f>
        <v>0</v>
      </c>
      <c r="AE53" s="1230"/>
      <c r="AF53" s="1231"/>
      <c r="AG53" s="1229">
        <f>COUNTIFS($B$11:$B$30,AG$51,$C$11:$C$30,"A",$E$11:$E$30,"*")</f>
        <v>0</v>
      </c>
      <c r="AH53" s="1230"/>
      <c r="AI53" s="1231"/>
      <c r="AJ53" s="1229">
        <f>COUNTIFS($B$11:$B$30,AG$51,$C$11:$C$30,"B",$E$11:$E$30,"*")</f>
        <v>0</v>
      </c>
      <c r="AK53" s="1231"/>
      <c r="AL53" s="408">
        <f>COUNTIFS($B$11:$B$30,AL$51,$C$11:$C$30,"A",$E$11:$E$30,"*")</f>
        <v>0</v>
      </c>
      <c r="AM53" s="408">
        <f>COUNTIFS($B$11:$B$30,AL$51,$C$11:$C$30,"B",$E$11:$E$30,"*")</f>
        <v>0</v>
      </c>
      <c r="AN53" s="366"/>
    </row>
    <row r="54" spans="1:40" ht="18" customHeight="1">
      <c r="A54" s="366"/>
      <c r="B54" s="410" t="s">
        <v>708</v>
      </c>
      <c r="C54" s="411"/>
      <c r="D54" s="411"/>
      <c r="E54" s="408">
        <f>COUNTIFS($B$11:$B$30,E$51,$C$11:$C$30,"C",$E$11:$E$30,"*")</f>
        <v>0</v>
      </c>
      <c r="F54" s="1229">
        <f>COUNTIFS($B$11:$B$30,E$51,$C$11:$C$30,"D",$E$11:$E$30,"*")</f>
        <v>0</v>
      </c>
      <c r="G54" s="1230"/>
      <c r="H54" s="1231"/>
      <c r="I54" s="1229">
        <f>COUNTIFS($B$11:$B$30,I$51,$C$11:$C$30,"C",$E$11:$E$30,"*")</f>
        <v>1</v>
      </c>
      <c r="J54" s="1230"/>
      <c r="K54" s="1231"/>
      <c r="L54" s="1229">
        <f>COUNTIFS($B$11:$B$30,I$51,$C$11:$C$30,"D",$E$11:$E$30,"*")</f>
        <v>1</v>
      </c>
      <c r="M54" s="1230"/>
      <c r="N54" s="1231"/>
      <c r="O54" s="1229">
        <f>COUNTIFS($B$11:$B$30,O$51,$C$11:$C$30,"C",$E$11:$E$30,"*")</f>
        <v>0</v>
      </c>
      <c r="P54" s="1230"/>
      <c r="Q54" s="1231"/>
      <c r="R54" s="1229">
        <f>COUNTIFS($B$11:$B$30,O$51,$C$11:$C$30,"D",$E$11:$E$30,"*")</f>
        <v>0</v>
      </c>
      <c r="S54" s="1230"/>
      <c r="T54" s="1231"/>
      <c r="U54" s="1229">
        <f>COUNTIFS($B$11:$B$30,U$51,$C$11:$C$30,"C",$E$11:$E$30,"*")</f>
        <v>0</v>
      </c>
      <c r="V54" s="1230"/>
      <c r="W54" s="1231"/>
      <c r="X54" s="1229">
        <f>COUNTIFS($B$11:$B$30,U$51,$C$11:$C$30,"D",$E$11:$E$30,"*")</f>
        <v>0</v>
      </c>
      <c r="Y54" s="1230"/>
      <c r="Z54" s="1231"/>
      <c r="AA54" s="1229">
        <f>COUNTIFS($B$11:$B$30,AA$51,$C$11:$C$30,"C",$E$11:$E$30,"*")</f>
        <v>0</v>
      </c>
      <c r="AB54" s="1230"/>
      <c r="AC54" s="1231"/>
      <c r="AD54" s="1229">
        <f>COUNTIFS($B$11:$B$30,AA$51,$C$11:$C$30,"D",$E$11:$E$30,"*")</f>
        <v>0</v>
      </c>
      <c r="AE54" s="1230"/>
      <c r="AF54" s="1231"/>
      <c r="AG54" s="1229">
        <f>COUNTIFS($B$11:$B$30,AG$51,$C$11:$C$30,"C",$E$11:$E$30,"*")</f>
        <v>0</v>
      </c>
      <c r="AH54" s="1230"/>
      <c r="AI54" s="1231"/>
      <c r="AJ54" s="1229">
        <f>COUNTIFS($B$11:$B$30,AG$51,$C$11:$C$30,"D",$E$11:$E$30,"*")</f>
        <v>0</v>
      </c>
      <c r="AK54" s="1231"/>
      <c r="AL54" s="408">
        <f>COUNTIFS($B$11:$B$30,AL$51,$C$11:$C$30,"C",$E$11:$E$30,"*")</f>
        <v>0</v>
      </c>
      <c r="AM54" s="408">
        <f>COUNTIFS($B$11:$B$30,AL$51,$C$11:$C$30,"D",$E$11:$E$30,"*")</f>
        <v>0</v>
      </c>
      <c r="AN54" s="366"/>
    </row>
    <row r="55" spans="1:40" ht="24.9" customHeight="1">
      <c r="A55" s="366"/>
      <c r="B55" s="410" t="s">
        <v>709</v>
      </c>
      <c r="C55" s="1289"/>
      <c r="D55" s="1290"/>
      <c r="E55" s="1224" t="e">
        <f>IF($AK$3="４週",SUMIFS($AK$11:$AK$30,$B$11:$B$30,E51)/4/$AH$5,IF($AK$3="歴月",SUMIFS($AK$11:$AK$30,$B$11:$B$30,E51)/$AL$5,"記載する期間を選択してください"))</f>
        <v>#DIV/0!</v>
      </c>
      <c r="F55" s="1225"/>
      <c r="G55" s="1225"/>
      <c r="H55" s="1227"/>
      <c r="I55" s="1224" t="e">
        <f>IF($AK$3="４週",SUMIFS($AK$11:$AK$30,$B$11:$B$30,I51)/4/$AH$5,IF($AK$3="歴月",SUMIFS($AK$11:$AK$30,$B$11:$B$30,I51)/$AL$5,"記載する期間を選択してください"))</f>
        <v>#DIV/0!</v>
      </c>
      <c r="J55" s="1225"/>
      <c r="K55" s="1225"/>
      <c r="L55" s="1225"/>
      <c r="M55" s="1225"/>
      <c r="N55" s="1227"/>
      <c r="O55" s="1224" t="e">
        <f>IF($AK$3="４週",SUMIFS($AK$11:$AK$30,$B$11:$B$30,O51)/4/$AH$5,IF($AK$3="歴月",SUMIFS($AK$11:$AK$30,$B$11:$B$30,O51)/$AL$5,"記載する期間を選択してください"))</f>
        <v>#DIV/0!</v>
      </c>
      <c r="P55" s="1225"/>
      <c r="Q55" s="1225"/>
      <c r="R55" s="1225"/>
      <c r="S55" s="1225"/>
      <c r="T55" s="1227"/>
      <c r="U55" s="1224" t="e">
        <f>IF($AK$3="４週",SUMIFS($AK$11:$AK$30,$B$11:$B$30,U51)/4/$AH$5,IF($AK$3="歴月",SUMIFS($AK$11:$AK$30,$B$11:$B$30,U51)/$AL$5,"記載する期間を選択してください"))</f>
        <v>#DIV/0!</v>
      </c>
      <c r="V55" s="1225"/>
      <c r="W55" s="1225"/>
      <c r="X55" s="1225"/>
      <c r="Y55" s="1225"/>
      <c r="Z55" s="1227"/>
      <c r="AA55" s="1224" t="e">
        <f>IF($AK$3="４週",SUMIFS($AK$11:$AK$30,$B$11:$B$30,AA51)/4/$AH$5,IF($AK$3="歴月",SUMIFS($AK$11:$AK$30,$B$11:$B$30,AA51)/$AL$5,"記載する期間を選択してください"))</f>
        <v>#DIV/0!</v>
      </c>
      <c r="AB55" s="1225"/>
      <c r="AC55" s="1225"/>
      <c r="AD55" s="1225"/>
      <c r="AE55" s="1225"/>
      <c r="AF55" s="1227"/>
      <c r="AG55" s="1224" t="e">
        <f>IF($AK$3="４週",SUMIFS($AK$11:$AK$30,$B$11:$B$30,AG51)/4/$AH$5,IF($AK$3="歴月",SUMIFS($AK$11:$AK$30,$B$11:$B$30,AG51)/$AL$5,"記載する期間を選択してください"))</f>
        <v>#DIV/0!</v>
      </c>
      <c r="AH55" s="1225"/>
      <c r="AI55" s="1225"/>
      <c r="AJ55" s="1225"/>
      <c r="AK55" s="1227"/>
      <c r="AL55" s="1224" t="e">
        <f>IF($AK$3="４週",SUMIFS($AK$11:$AK$30,$B$11:$B$30,AL51)/4/$AH$5,IF($AK$3="歴月",SUMIFS($AK$11:$AK$30,$B$11:$B$30,AL51)/$AL$5,"記載する期間を選択してください"))</f>
        <v>#DIV/0!</v>
      </c>
      <c r="AM55" s="1227"/>
      <c r="AN55" s="366"/>
    </row>
    <row r="56" spans="1:40" ht="5.0999999999999996" customHeight="1">
      <c r="A56" s="366"/>
      <c r="B56" s="369"/>
      <c r="C56" s="412">
        <v>2</v>
      </c>
      <c r="D56" s="412"/>
      <c r="E56" s="412">
        <v>3</v>
      </c>
      <c r="F56" s="412"/>
      <c r="G56" s="412"/>
      <c r="H56" s="412"/>
      <c r="I56" s="412">
        <v>4</v>
      </c>
      <c r="J56" s="412"/>
      <c r="K56" s="412"/>
      <c r="L56" s="412"/>
      <c r="M56" s="412"/>
      <c r="N56" s="412"/>
      <c r="O56" s="412">
        <v>5</v>
      </c>
      <c r="P56" s="412"/>
      <c r="Q56" s="412"/>
      <c r="R56" s="412"/>
      <c r="S56" s="412"/>
      <c r="T56" s="412"/>
      <c r="U56" s="412">
        <v>6</v>
      </c>
      <c r="V56" s="412"/>
      <c r="W56" s="412"/>
      <c r="X56" s="412"/>
      <c r="Y56" s="412"/>
      <c r="Z56" s="412"/>
      <c r="AA56" s="412">
        <v>7</v>
      </c>
      <c r="AB56" s="412"/>
      <c r="AC56" s="412"/>
      <c r="AD56" s="412"/>
      <c r="AE56" s="412"/>
      <c r="AF56" s="412"/>
      <c r="AG56" s="412">
        <v>8</v>
      </c>
      <c r="AH56" s="412"/>
      <c r="AI56" s="412"/>
      <c r="AJ56" s="412"/>
      <c r="AK56" s="412"/>
      <c r="AL56" s="412">
        <v>9</v>
      </c>
      <c r="AM56" s="413"/>
      <c r="AN56" s="366"/>
    </row>
    <row r="57" spans="1:40" ht="15" customHeight="1">
      <c r="A57" s="390" t="s">
        <v>710</v>
      </c>
      <c r="B57" s="414"/>
      <c r="C57" s="415"/>
      <c r="D57" s="415"/>
      <c r="E57" s="415"/>
      <c r="F57" s="416"/>
      <c r="G57" s="415"/>
      <c r="H57" s="412"/>
      <c r="I57" s="412"/>
      <c r="J57" s="412"/>
      <c r="K57" s="412"/>
      <c r="L57" s="412"/>
      <c r="M57" s="412"/>
      <c r="N57" s="412"/>
      <c r="O57" s="412"/>
      <c r="P57" s="412"/>
      <c r="Q57" s="412"/>
      <c r="R57" s="412">
        <v>6</v>
      </c>
      <c r="S57" s="412"/>
      <c r="T57" s="412"/>
      <c r="U57" s="412"/>
      <c r="V57" s="412"/>
      <c r="W57" s="412"/>
      <c r="X57" s="412">
        <v>7</v>
      </c>
      <c r="Y57" s="412"/>
      <c r="Z57" s="412"/>
      <c r="AA57" s="412"/>
      <c r="AB57" s="412"/>
      <c r="AC57" s="412"/>
      <c r="AD57" s="412">
        <v>8</v>
      </c>
      <c r="AE57" s="412"/>
      <c r="AF57" s="412"/>
      <c r="AG57" s="417"/>
      <c r="AH57" s="417"/>
      <c r="AI57" s="417"/>
      <c r="AJ57" s="417">
        <v>9</v>
      </c>
      <c r="AK57" s="418"/>
      <c r="AL57" s="418"/>
      <c r="AM57" s="366"/>
    </row>
    <row r="58" spans="1:40" s="390" customFormat="1" ht="15" customHeight="1">
      <c r="A58" s="390" t="s">
        <v>711</v>
      </c>
      <c r="B58" s="391"/>
      <c r="C58" s="391"/>
      <c r="D58" s="391"/>
      <c r="E58" s="391"/>
      <c r="F58" s="391"/>
      <c r="G58" s="391"/>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5"/>
      <c r="AK58" s="365"/>
      <c r="AL58" s="365"/>
      <c r="AM58" s="365"/>
    </row>
    <row r="59" spans="1:40" s="390" customFormat="1" ht="15" customHeight="1">
      <c r="A59" s="390" t="s">
        <v>712</v>
      </c>
      <c r="B59" s="391"/>
      <c r="C59" s="391"/>
      <c r="D59" s="391"/>
      <c r="E59" s="391"/>
      <c r="F59" s="391"/>
      <c r="G59" s="391"/>
      <c r="H59" s="365"/>
      <c r="I59" s="365"/>
      <c r="J59" s="365"/>
      <c r="K59" s="365"/>
      <c r="L59" s="365"/>
      <c r="M59" s="365"/>
      <c r="N59" s="365"/>
      <c r="O59" s="365"/>
      <c r="P59" s="365"/>
      <c r="Q59" s="365"/>
      <c r="R59" s="365"/>
      <c r="S59" s="365"/>
      <c r="T59" s="365"/>
      <c r="U59" s="365"/>
      <c r="V59" s="365"/>
      <c r="W59" s="365"/>
      <c r="X59" s="365"/>
      <c r="Y59" s="365"/>
      <c r="Z59" s="365"/>
      <c r="AA59" s="365"/>
      <c r="AB59" s="365"/>
      <c r="AC59" s="365"/>
      <c r="AD59" s="365"/>
      <c r="AE59" s="365"/>
      <c r="AF59" s="365"/>
      <c r="AG59" s="365"/>
      <c r="AH59" s="365"/>
      <c r="AI59" s="365"/>
      <c r="AJ59" s="365"/>
      <c r="AK59" s="365"/>
      <c r="AL59" s="365"/>
      <c r="AM59" s="365"/>
    </row>
    <row r="60" spans="1:40" s="390" customFormat="1" ht="15" customHeight="1">
      <c r="A60" s="390" t="s">
        <v>713</v>
      </c>
      <c r="B60" s="391"/>
      <c r="C60" s="391"/>
      <c r="D60" s="391"/>
      <c r="E60" s="391"/>
      <c r="F60" s="391"/>
      <c r="G60" s="391"/>
      <c r="H60" s="365"/>
      <c r="I60" s="365"/>
      <c r="J60" s="365"/>
      <c r="K60" s="365"/>
      <c r="L60" s="365"/>
      <c r="M60" s="365"/>
      <c r="N60" s="365"/>
      <c r="O60" s="365"/>
      <c r="P60" s="365"/>
      <c r="Q60" s="365"/>
      <c r="R60" s="365"/>
      <c r="S60" s="365"/>
      <c r="T60" s="365"/>
      <c r="U60" s="365"/>
      <c r="V60" s="365"/>
      <c r="W60" s="365"/>
      <c r="X60" s="365"/>
      <c r="Y60" s="365"/>
      <c r="Z60" s="365"/>
      <c r="AA60" s="365"/>
      <c r="AB60" s="365"/>
      <c r="AC60" s="365"/>
      <c r="AD60" s="365"/>
      <c r="AE60" s="365"/>
      <c r="AF60" s="365"/>
      <c r="AG60" s="365"/>
      <c r="AH60" s="365"/>
      <c r="AI60" s="365"/>
      <c r="AJ60" s="365"/>
      <c r="AK60" s="365"/>
      <c r="AL60" s="365"/>
      <c r="AM60" s="365"/>
    </row>
    <row r="61" spans="1:40" s="390" customFormat="1" ht="15" customHeight="1">
      <c r="A61" s="390" t="s">
        <v>714</v>
      </c>
      <c r="B61" s="391"/>
      <c r="C61" s="391"/>
      <c r="D61" s="391"/>
      <c r="E61" s="391"/>
      <c r="F61" s="391"/>
      <c r="G61" s="391"/>
      <c r="H61" s="365"/>
      <c r="I61" s="365"/>
      <c r="J61" s="365"/>
      <c r="K61" s="365"/>
      <c r="L61" s="365"/>
      <c r="M61" s="365"/>
      <c r="N61" s="365"/>
      <c r="O61" s="365"/>
      <c r="P61" s="365"/>
      <c r="Q61" s="365"/>
      <c r="R61" s="365"/>
      <c r="S61" s="365"/>
      <c r="T61" s="365"/>
      <c r="U61" s="365"/>
      <c r="V61" s="365"/>
      <c r="W61" s="365"/>
      <c r="X61" s="365"/>
      <c r="Y61" s="365"/>
      <c r="Z61" s="365"/>
      <c r="AA61" s="365"/>
      <c r="AB61" s="365"/>
      <c r="AC61" s="365"/>
      <c r="AD61" s="365"/>
      <c r="AE61" s="365"/>
      <c r="AF61" s="365"/>
      <c r="AG61" s="365"/>
      <c r="AH61" s="365"/>
      <c r="AI61" s="365"/>
      <c r="AJ61" s="365"/>
      <c r="AK61" s="365"/>
      <c r="AL61" s="365"/>
      <c r="AM61" s="365"/>
    </row>
    <row r="62" spans="1:40" ht="15" customHeight="1">
      <c r="A62" s="390" t="s">
        <v>715</v>
      </c>
      <c r="B62" s="419"/>
      <c r="C62" s="390"/>
      <c r="D62" s="390"/>
      <c r="E62" s="390"/>
      <c r="F62" s="390"/>
      <c r="G62" s="390"/>
    </row>
    <row r="63" spans="1:40" ht="15" customHeight="1">
      <c r="A63" s="390" t="s">
        <v>716</v>
      </c>
      <c r="B63" s="419"/>
      <c r="C63" s="390"/>
      <c r="D63" s="390"/>
      <c r="E63" s="390"/>
      <c r="F63" s="390"/>
      <c r="G63" s="390"/>
    </row>
    <row r="64" spans="1:40" ht="15" customHeight="1">
      <c r="A64" s="390"/>
      <c r="B64" s="400" t="s">
        <v>717</v>
      </c>
      <c r="C64" s="1187" t="s">
        <v>718</v>
      </c>
      <c r="D64" s="1187"/>
      <c r="E64" s="1187"/>
      <c r="F64" s="390"/>
      <c r="G64" s="390"/>
    </row>
    <row r="65" spans="1:7" ht="15" customHeight="1">
      <c r="A65" s="390"/>
      <c r="B65" s="420" t="s">
        <v>668</v>
      </c>
      <c r="C65" s="1234" t="s">
        <v>719</v>
      </c>
      <c r="D65" s="1234"/>
      <c r="E65" s="1234"/>
      <c r="F65" s="390"/>
      <c r="G65" s="390"/>
    </row>
    <row r="66" spans="1:7" ht="15" customHeight="1">
      <c r="A66" s="390"/>
      <c r="B66" s="420" t="s">
        <v>670</v>
      </c>
      <c r="C66" s="1234" t="s">
        <v>720</v>
      </c>
      <c r="D66" s="1234"/>
      <c r="E66" s="1234"/>
      <c r="F66" s="390"/>
      <c r="G66" s="390"/>
    </row>
    <row r="67" spans="1:7" ht="15" customHeight="1">
      <c r="A67" s="390"/>
      <c r="B67" s="420" t="s">
        <v>671</v>
      </c>
      <c r="C67" s="1234" t="s">
        <v>721</v>
      </c>
      <c r="D67" s="1234"/>
      <c r="E67" s="1234"/>
      <c r="F67" s="390"/>
      <c r="G67" s="390"/>
    </row>
    <row r="68" spans="1:7" ht="15" customHeight="1">
      <c r="A68" s="390"/>
      <c r="B68" s="420" t="s">
        <v>673</v>
      </c>
      <c r="C68" s="1234" t="s">
        <v>722</v>
      </c>
      <c r="D68" s="1234"/>
      <c r="E68" s="1234"/>
      <c r="F68" s="390"/>
      <c r="G68" s="390"/>
    </row>
    <row r="69" spans="1:7" ht="15" customHeight="1">
      <c r="A69" s="390"/>
      <c r="B69" s="390" t="s">
        <v>723</v>
      </c>
      <c r="C69" s="390"/>
      <c r="D69" s="390"/>
      <c r="E69" s="390"/>
      <c r="F69" s="390"/>
      <c r="G69" s="390"/>
    </row>
    <row r="70" spans="1:7" ht="15" customHeight="1">
      <c r="A70" s="390"/>
      <c r="B70" s="390" t="s">
        <v>724</v>
      </c>
      <c r="C70" s="390"/>
      <c r="D70" s="390"/>
      <c r="E70" s="390"/>
      <c r="F70" s="390"/>
      <c r="G70" s="390"/>
    </row>
    <row r="71" spans="1:7" ht="15" customHeight="1">
      <c r="A71" s="390"/>
      <c r="B71" s="390" t="s">
        <v>725</v>
      </c>
      <c r="C71" s="390"/>
      <c r="D71" s="390"/>
      <c r="E71" s="390"/>
      <c r="F71" s="390"/>
      <c r="G71" s="390"/>
    </row>
    <row r="72" spans="1:7" ht="15" customHeight="1">
      <c r="A72" s="390" t="s">
        <v>726</v>
      </c>
      <c r="B72" s="419"/>
      <c r="C72" s="390"/>
      <c r="D72" s="390"/>
      <c r="E72" s="390"/>
      <c r="F72" s="390"/>
      <c r="G72" s="390"/>
    </row>
    <row r="73" spans="1:7" ht="15" customHeight="1">
      <c r="A73" s="390" t="s">
        <v>785</v>
      </c>
      <c r="B73" s="419"/>
      <c r="C73" s="390"/>
      <c r="D73" s="390"/>
      <c r="E73" s="390"/>
      <c r="F73" s="390"/>
      <c r="G73" s="390"/>
    </row>
    <row r="74" spans="1:7" ht="15" customHeight="1">
      <c r="A74" s="390" t="s">
        <v>728</v>
      </c>
      <c r="B74" s="419"/>
      <c r="C74" s="390"/>
      <c r="D74" s="390"/>
      <c r="E74" s="390"/>
      <c r="F74" s="390"/>
      <c r="G74" s="390"/>
    </row>
    <row r="75" spans="1:7" ht="15" customHeight="1">
      <c r="A75" s="390" t="s">
        <v>729</v>
      </c>
      <c r="B75" s="419"/>
      <c r="C75" s="390"/>
      <c r="D75" s="390"/>
      <c r="E75" s="390"/>
      <c r="F75" s="390"/>
      <c r="G75" s="390"/>
    </row>
    <row r="76" spans="1:7" ht="15" customHeight="1">
      <c r="A76" s="390" t="s">
        <v>730</v>
      </c>
      <c r="B76" s="419"/>
      <c r="C76" s="390"/>
      <c r="D76" s="390"/>
      <c r="E76" s="390"/>
      <c r="F76" s="390"/>
      <c r="G76" s="390"/>
    </row>
    <row r="77" spans="1:7" ht="15" customHeight="1">
      <c r="A77" s="390" t="s">
        <v>731</v>
      </c>
      <c r="B77" s="419"/>
      <c r="C77" s="390"/>
      <c r="D77" s="390"/>
      <c r="E77" s="390"/>
      <c r="F77" s="390"/>
      <c r="G77" s="390"/>
    </row>
    <row r="78" spans="1:7" ht="15" customHeight="1">
      <c r="A78" s="390"/>
      <c r="B78" s="390" t="s">
        <v>732</v>
      </c>
      <c r="C78" s="390"/>
      <c r="D78" s="390"/>
      <c r="E78" s="390"/>
      <c r="F78" s="390"/>
      <c r="G78" s="390"/>
    </row>
    <row r="79" spans="1:7" ht="15" customHeight="1">
      <c r="A79" s="390"/>
      <c r="B79" s="390" t="s">
        <v>733</v>
      </c>
      <c r="C79" s="390"/>
      <c r="D79" s="390"/>
      <c r="E79" s="390"/>
      <c r="F79" s="390"/>
      <c r="G79" s="390"/>
    </row>
    <row r="80" spans="1:7" ht="15" customHeight="1">
      <c r="A80" s="390" t="s">
        <v>734</v>
      </c>
      <c r="B80" s="419"/>
      <c r="C80" s="390"/>
      <c r="D80" s="390"/>
      <c r="E80" s="390"/>
      <c r="F80" s="390"/>
      <c r="G80" s="390"/>
    </row>
    <row r="81" spans="1:7" ht="15" customHeight="1">
      <c r="A81" s="390" t="s">
        <v>735</v>
      </c>
      <c r="B81" s="419"/>
      <c r="C81" s="390"/>
      <c r="D81" s="390"/>
      <c r="E81" s="390"/>
      <c r="F81" s="390"/>
      <c r="G81" s="390"/>
    </row>
    <row r="82" spans="1:7" ht="15" customHeight="1">
      <c r="A82" s="390" t="s">
        <v>736</v>
      </c>
      <c r="B82" s="419"/>
      <c r="C82" s="390"/>
      <c r="D82" s="390"/>
      <c r="E82" s="390"/>
      <c r="F82" s="390"/>
      <c r="G82" s="390"/>
    </row>
    <row r="83" spans="1:7" ht="15" customHeight="1">
      <c r="A83" s="390" t="s">
        <v>737</v>
      </c>
      <c r="B83" s="419"/>
      <c r="C83" s="390"/>
      <c r="D83" s="390"/>
      <c r="E83" s="390"/>
      <c r="F83" s="390"/>
      <c r="G83" s="390"/>
    </row>
    <row r="84" spans="1:7" ht="15" customHeight="1">
      <c r="A84" s="390" t="s">
        <v>738</v>
      </c>
      <c r="B84" s="419"/>
      <c r="C84" s="390"/>
      <c r="D84" s="390"/>
      <c r="E84" s="390"/>
      <c r="F84" s="390"/>
      <c r="G84" s="390"/>
    </row>
    <row r="85" spans="1:7" ht="15" customHeight="1">
      <c r="A85" s="390" t="s">
        <v>739</v>
      </c>
      <c r="B85" s="419"/>
      <c r="C85" s="390"/>
      <c r="D85" s="390"/>
      <c r="E85" s="390"/>
      <c r="F85" s="390"/>
      <c r="G85" s="390"/>
    </row>
    <row r="86" spans="1:7" ht="15" customHeight="1">
      <c r="A86" s="390" t="s">
        <v>740</v>
      </c>
      <c r="B86" s="419"/>
      <c r="C86" s="390"/>
      <c r="D86" s="390"/>
      <c r="E86" s="390"/>
      <c r="F86" s="390"/>
      <c r="G86" s="390"/>
    </row>
    <row r="87" spans="1:7" ht="15" customHeight="1">
      <c r="A87" s="390" t="s">
        <v>741</v>
      </c>
      <c r="B87" s="419"/>
      <c r="C87" s="390"/>
      <c r="D87" s="390"/>
      <c r="E87" s="390"/>
      <c r="F87" s="390"/>
      <c r="G87" s="390"/>
    </row>
  </sheetData>
  <mergeCells count="210">
    <mergeCell ref="C68:E68"/>
    <mergeCell ref="AG55:AK55"/>
    <mergeCell ref="AL55:AM55"/>
    <mergeCell ref="C64:E64"/>
    <mergeCell ref="C65:E65"/>
    <mergeCell ref="C66:E66"/>
    <mergeCell ref="C67:E67"/>
    <mergeCell ref="C55:D55"/>
    <mergeCell ref="E55:H55"/>
    <mergeCell ref="I55:N55"/>
    <mergeCell ref="O55:T55"/>
    <mergeCell ref="U55:Z55"/>
    <mergeCell ref="AA55:AF55"/>
    <mergeCell ref="U54:W54"/>
    <mergeCell ref="X54:Z54"/>
    <mergeCell ref="AA54:AC54"/>
    <mergeCell ref="AD54:AF54"/>
    <mergeCell ref="AG54:AI54"/>
    <mergeCell ref="AJ54:AK54"/>
    <mergeCell ref="X53:Z53"/>
    <mergeCell ref="AA53:AC53"/>
    <mergeCell ref="AD53:AF53"/>
    <mergeCell ref="AG53:AI53"/>
    <mergeCell ref="AJ53:AK53"/>
    <mergeCell ref="U53:W53"/>
    <mergeCell ref="F54:H54"/>
    <mergeCell ref="I54:K54"/>
    <mergeCell ref="L54:N54"/>
    <mergeCell ref="O54:Q54"/>
    <mergeCell ref="R54:T54"/>
    <mergeCell ref="F53:H53"/>
    <mergeCell ref="I53:K53"/>
    <mergeCell ref="L53:N53"/>
    <mergeCell ref="O53:Q53"/>
    <mergeCell ref="R53:T53"/>
    <mergeCell ref="AL51:AM51"/>
    <mergeCell ref="F52:H52"/>
    <mergeCell ref="I52:K52"/>
    <mergeCell ref="L52:N52"/>
    <mergeCell ref="O52:Q52"/>
    <mergeCell ref="R52:T52"/>
    <mergeCell ref="A48:B48"/>
    <mergeCell ref="C48:D48"/>
    <mergeCell ref="E48:H48"/>
    <mergeCell ref="C51:D51"/>
    <mergeCell ref="E51:H51"/>
    <mergeCell ref="I51:N51"/>
    <mergeCell ref="U52:W52"/>
    <mergeCell ref="X52:Z52"/>
    <mergeCell ref="AA52:AC52"/>
    <mergeCell ref="AD52:AF52"/>
    <mergeCell ref="AG52:AI52"/>
    <mergeCell ref="AJ52:AK52"/>
    <mergeCell ref="O51:T51"/>
    <mergeCell ref="U51:Z51"/>
    <mergeCell ref="AA51:AF51"/>
    <mergeCell ref="AG51:AK51"/>
    <mergeCell ref="AD44:AF44"/>
    <mergeCell ref="AG44:AI44"/>
    <mergeCell ref="AJ44:AK44"/>
    <mergeCell ref="A47:B47"/>
    <mergeCell ref="C47:D47"/>
    <mergeCell ref="E47:H47"/>
    <mergeCell ref="AJ43:AK43"/>
    <mergeCell ref="A44:C44"/>
    <mergeCell ref="F44:H44"/>
    <mergeCell ref="I44:K44"/>
    <mergeCell ref="L44:N44"/>
    <mergeCell ref="O44:Q44"/>
    <mergeCell ref="R44:T44"/>
    <mergeCell ref="U44:W44"/>
    <mergeCell ref="X44:Z44"/>
    <mergeCell ref="AA44:AC44"/>
    <mergeCell ref="R43:T43"/>
    <mergeCell ref="U43:W43"/>
    <mergeCell ref="X43:Z43"/>
    <mergeCell ref="AA43:AC43"/>
    <mergeCell ref="AD43:AF43"/>
    <mergeCell ref="AG43:AI43"/>
    <mergeCell ref="X42:Z42"/>
    <mergeCell ref="AA42:AC42"/>
    <mergeCell ref="AD42:AF42"/>
    <mergeCell ref="AG42:AI42"/>
    <mergeCell ref="AJ42:AK42"/>
    <mergeCell ref="A43:C43"/>
    <mergeCell ref="F43:H43"/>
    <mergeCell ref="I43:K43"/>
    <mergeCell ref="L43:N43"/>
    <mergeCell ref="O43:Q43"/>
    <mergeCell ref="F42:H42"/>
    <mergeCell ref="I42:K42"/>
    <mergeCell ref="L42:N42"/>
    <mergeCell ref="O42:Q42"/>
    <mergeCell ref="R42:T42"/>
    <mergeCell ref="U42:W42"/>
    <mergeCell ref="U41:W41"/>
    <mergeCell ref="X41:Z41"/>
    <mergeCell ref="AA41:AC41"/>
    <mergeCell ref="AD41:AF41"/>
    <mergeCell ref="AG41:AI41"/>
    <mergeCell ref="AJ41:AK41"/>
    <mergeCell ref="X40:Z40"/>
    <mergeCell ref="AA40:AC40"/>
    <mergeCell ref="AD40:AF40"/>
    <mergeCell ref="AG40:AI40"/>
    <mergeCell ref="AJ40:AK40"/>
    <mergeCell ref="U40:W40"/>
    <mergeCell ref="F41:H41"/>
    <mergeCell ref="I41:K41"/>
    <mergeCell ref="L41:N41"/>
    <mergeCell ref="O41:Q41"/>
    <mergeCell ref="R41:T41"/>
    <mergeCell ref="F40:H40"/>
    <mergeCell ref="I40:K40"/>
    <mergeCell ref="L40:N40"/>
    <mergeCell ref="O40:Q40"/>
    <mergeCell ref="R40:T40"/>
    <mergeCell ref="U39:W39"/>
    <mergeCell ref="X39:Z39"/>
    <mergeCell ref="AA39:AC39"/>
    <mergeCell ref="AD39:AF39"/>
    <mergeCell ref="AG39:AI39"/>
    <mergeCell ref="AJ39:AK39"/>
    <mergeCell ref="X38:Z38"/>
    <mergeCell ref="AA38:AC38"/>
    <mergeCell ref="AD38:AF38"/>
    <mergeCell ref="AG38:AI38"/>
    <mergeCell ref="AJ38:AK38"/>
    <mergeCell ref="U38:W38"/>
    <mergeCell ref="F39:H39"/>
    <mergeCell ref="I39:K39"/>
    <mergeCell ref="L39:N39"/>
    <mergeCell ref="O39:Q39"/>
    <mergeCell ref="R39:T39"/>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U36:W36"/>
    <mergeCell ref="X36:Z36"/>
    <mergeCell ref="AA36:AC36"/>
    <mergeCell ref="AD36:AF36"/>
    <mergeCell ref="AG36:AI36"/>
    <mergeCell ref="AJ36:AK36"/>
    <mergeCell ref="A36:C36"/>
    <mergeCell ref="F36:H36"/>
    <mergeCell ref="I36:K36"/>
    <mergeCell ref="L36:N36"/>
    <mergeCell ref="O36:Q36"/>
    <mergeCell ref="R36:T36"/>
    <mergeCell ref="AM28:AN28"/>
    <mergeCell ref="AM29:AN29"/>
    <mergeCell ref="AM30:AN30"/>
    <mergeCell ref="A31:E31"/>
    <mergeCell ref="AM31:AN32"/>
    <mergeCell ref="A32:E32"/>
    <mergeCell ref="AM22:AN22"/>
    <mergeCell ref="AM23:AN23"/>
    <mergeCell ref="AM24:AN24"/>
    <mergeCell ref="AM25:AN25"/>
    <mergeCell ref="AM26:AN26"/>
    <mergeCell ref="AM27:AN2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AM16:AN16"/>
    <mergeCell ref="AM17:AN17"/>
    <mergeCell ref="AK1:AN1"/>
    <mergeCell ref="M2:P2"/>
    <mergeCell ref="Q2:R2"/>
    <mergeCell ref="S2:T2"/>
    <mergeCell ref="U2:V2"/>
    <mergeCell ref="AK2:AN2"/>
    <mergeCell ref="AK3:AN3"/>
    <mergeCell ref="AK4:AN4"/>
    <mergeCell ref="AH5:AJ5"/>
  </mergeCells>
  <phoneticPr fontId="13"/>
  <dataValidations count="5">
    <dataValidation type="whole" operator="greaterThanOrEqual" allowBlank="1" showInputMessage="1" showErrorMessage="1" sqref="AG37:AG44 I37:I44 AD37:AD44 AA37:AA44 X37:X44 U37:U44 R37:R44 O37:O44 L37:L44 D37:F44" xr:uid="{4B36DED2-F4ED-4B20-9E8C-192F2C558FB8}">
      <formula1>0</formula1>
    </dataValidation>
    <dataValidation type="list" allowBlank="1" showInputMessage="1" sqref="B11:B30" xr:uid="{F6D021B4-A8D0-4F15-96F0-7F63F7310CA1}">
      <formula1>INDIRECT($AK$1)</formula1>
    </dataValidation>
    <dataValidation type="list" allowBlank="1" showInputMessage="1" showErrorMessage="1" sqref="AK4:AN4" xr:uid="{8CA3B733-F4A2-4ED6-A548-7671E74500C6}">
      <formula1>"予定,実績"</formula1>
    </dataValidation>
    <dataValidation operator="greaterThanOrEqual" allowBlank="1" showInputMessage="1" showErrorMessage="1" sqref="I45:I46 I49 L45:L46 L49 AL37:AL43 AJ37:AJ44" xr:uid="{9090BBB1-C723-48A0-B313-9FBA8EC8DB7A}"/>
    <dataValidation type="list" allowBlank="1" showInputMessage="1" showErrorMessage="1" sqref="C11:C30" xr:uid="{5668E305-6509-406B-B8C6-B9AA4F6273B1}">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5" fitToWidth="0" fitToHeight="0" orientation="landscape" r:id="rId1"/>
  <headerFooter alignWithMargins="0">
    <oddHeader>&amp;L&amp;"ＭＳ ゴシック,標準"&amp;10（参考様式）</oddHeader>
  </headerFooter>
  <rowBreaks count="2" manualBreakCount="2">
    <brk id="34" max="39" man="1"/>
    <brk id="71" max="39"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B3A17-F4AF-4E42-9C60-19FA9B215EE6}">
  <dimension ref="A1:AQ90"/>
  <sheetViews>
    <sheetView showGridLines="0" view="pageBreakPreview" zoomScaleNormal="100" zoomScaleSheetLayoutView="100" workbookViewId="0">
      <selection activeCell="B12" sqref="B12"/>
    </sheetView>
  </sheetViews>
  <sheetFormatPr defaultColWidth="9.109375" defaultRowHeight="21" customHeight="1"/>
  <cols>
    <col min="1" max="1" width="2.77734375" style="369" customWidth="1"/>
    <col min="2" max="2" width="16.55468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4.9"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834</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40</v>
      </c>
      <c r="AI5" s="1180"/>
      <c r="AJ5" s="1180"/>
      <c r="AK5" s="372" t="s">
        <v>654</v>
      </c>
      <c r="AL5" s="374">
        <v>160</v>
      </c>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IF($AK$3="４週",AK12/4,AK12/(DAY(EOMONTH($F$9,0))/7))</f>
        <v>0</v>
      </c>
      <c r="AM12" s="1193"/>
      <c r="AN12" s="1193"/>
    </row>
    <row r="13" spans="1:40" ht="18" customHeight="1">
      <c r="A13" s="378">
        <v>3</v>
      </c>
      <c r="B13" s="379" t="s">
        <v>827</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IF($AK$3="４週",AK13/4,AK13/(DAY(EOMONTH($F$9,0))/7))</f>
        <v>0</v>
      </c>
      <c r="AM13" s="1193"/>
      <c r="AN13" s="1193"/>
    </row>
    <row r="14" spans="1:40" ht="18" customHeight="1">
      <c r="A14" s="378">
        <v>4</v>
      </c>
      <c r="B14" s="379" t="s">
        <v>827</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IF($AK$3="４週",AK14/4,AK14/(DAY(EOMONTH($F$9,0))/7))</f>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ref="AL15:AL30" si="1">IF($AK$3="４週",AK15/4,AK15/(DAY(EOMONTH($F$9,0))/7))</f>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21" customHeight="1">
      <c r="A35" s="365" t="s">
        <v>755</v>
      </c>
      <c r="B35" s="375"/>
      <c r="C35" s="375"/>
      <c r="D35" s="375"/>
      <c r="E35" s="375"/>
      <c r="F35" s="375"/>
      <c r="G35" s="390"/>
      <c r="H35" s="390"/>
      <c r="I35" s="390"/>
      <c r="J35" s="390"/>
      <c r="K35" s="390"/>
      <c r="L35" s="390"/>
      <c r="M35" s="390"/>
      <c r="N35" s="390"/>
      <c r="O35" s="390"/>
      <c r="AM35" s="375"/>
      <c r="AN35" s="366"/>
    </row>
    <row r="36" spans="1:43" ht="32.25" customHeight="1">
      <c r="A36" s="1187"/>
      <c r="B36" s="1187"/>
      <c r="C36" s="1187"/>
      <c r="D36" s="423">
        <v>4</v>
      </c>
      <c r="E36" s="423">
        <v>5</v>
      </c>
      <c r="F36" s="1245">
        <v>6</v>
      </c>
      <c r="G36" s="1245"/>
      <c r="H36" s="1245"/>
      <c r="I36" s="1245">
        <v>7</v>
      </c>
      <c r="J36" s="1245"/>
      <c r="K36" s="1245"/>
      <c r="L36" s="1245">
        <v>8</v>
      </c>
      <c r="M36" s="1245"/>
      <c r="N36" s="1245"/>
      <c r="O36" s="1245">
        <v>9</v>
      </c>
      <c r="P36" s="1245"/>
      <c r="Q36" s="1245"/>
      <c r="R36" s="1245">
        <v>10</v>
      </c>
      <c r="S36" s="1245"/>
      <c r="T36" s="1245"/>
      <c r="U36" s="1245">
        <v>11</v>
      </c>
      <c r="V36" s="1245"/>
      <c r="W36" s="1245"/>
      <c r="X36" s="1245">
        <v>12</v>
      </c>
      <c r="Y36" s="1245"/>
      <c r="Z36" s="1245"/>
      <c r="AA36" s="1245">
        <v>1</v>
      </c>
      <c r="AB36" s="1245"/>
      <c r="AC36" s="1245"/>
      <c r="AD36" s="1245">
        <v>2</v>
      </c>
      <c r="AE36" s="1245"/>
      <c r="AF36" s="1245"/>
      <c r="AG36" s="1245">
        <v>3</v>
      </c>
      <c r="AH36" s="1245"/>
      <c r="AI36" s="1245"/>
      <c r="AJ36" s="1187" t="s">
        <v>756</v>
      </c>
      <c r="AK36" s="1187"/>
      <c r="AL36" s="410" t="s">
        <v>757</v>
      </c>
      <c r="AM36" s="1276" t="s">
        <v>828</v>
      </c>
      <c r="AN36" s="1277"/>
      <c r="AO36" s="392"/>
      <c r="AP36" s="392"/>
      <c r="AQ36" s="392"/>
    </row>
    <row r="37" spans="1:43" ht="20.100000000000001" customHeight="1">
      <c r="A37" s="1249" t="s">
        <v>764</v>
      </c>
      <c r="B37" s="1249"/>
      <c r="C37" s="1249"/>
      <c r="D37" s="439">
        <f>SUM(D38,D39,D40,D41,D43,D45)</f>
        <v>1840</v>
      </c>
      <c r="E37" s="439">
        <f>SUM(E38,E39,E40,E41,E43,E45)</f>
        <v>1726</v>
      </c>
      <c r="F37" s="1278">
        <f>SUM(F38,F39,F40,F41,F43,F45)</f>
        <v>1840</v>
      </c>
      <c r="G37" s="1279"/>
      <c r="H37" s="1280"/>
      <c r="I37" s="1278">
        <f>SUM(I38,I39,I40,I41,I43,I45)</f>
        <v>1932</v>
      </c>
      <c r="J37" s="1279">
        <f t="shared" ref="J37:AI37" si="3">SUM(J38,J39,J40,J41,J43,J45)</f>
        <v>0</v>
      </c>
      <c r="K37" s="1280">
        <f t="shared" si="3"/>
        <v>0</v>
      </c>
      <c r="L37" s="1278">
        <f>SUM(L38,L39,L40,L41,L43,L45)</f>
        <v>1932</v>
      </c>
      <c r="M37" s="1279"/>
      <c r="N37" s="1280"/>
      <c r="O37" s="1278">
        <f>SUM(O38,O39,O40,O41,O43,O45)</f>
        <v>1748</v>
      </c>
      <c r="P37" s="1279"/>
      <c r="Q37" s="1280"/>
      <c r="R37" s="1278">
        <f>SUM(R38,R39,R40,R41,R43,R45)</f>
        <v>1840</v>
      </c>
      <c r="S37" s="1279"/>
      <c r="T37" s="1280"/>
      <c r="U37" s="1278">
        <f>SUM(U38,U39,U40,U41,U43,U45)</f>
        <v>1840</v>
      </c>
      <c r="V37" s="1279">
        <f t="shared" si="3"/>
        <v>0</v>
      </c>
      <c r="W37" s="1280">
        <f t="shared" si="3"/>
        <v>0</v>
      </c>
      <c r="X37" s="1278">
        <f>SUM(X38,X39,X40,X41,X43,X45)</f>
        <v>1748</v>
      </c>
      <c r="Y37" s="1279">
        <f t="shared" si="3"/>
        <v>0</v>
      </c>
      <c r="Z37" s="1280">
        <f t="shared" si="3"/>
        <v>0</v>
      </c>
      <c r="AA37" s="1278">
        <f>SUM(AA38,AA39,AA40,AA41,AA43,AA45)</f>
        <v>1748</v>
      </c>
      <c r="AB37" s="1279">
        <f t="shared" si="3"/>
        <v>0</v>
      </c>
      <c r="AC37" s="1280">
        <f t="shared" si="3"/>
        <v>0</v>
      </c>
      <c r="AD37" s="1278">
        <f>SUM(AD38,AD39,AD40,AD41,AD43,AD45)</f>
        <v>1748</v>
      </c>
      <c r="AE37" s="1279">
        <f t="shared" si="3"/>
        <v>0</v>
      </c>
      <c r="AF37" s="1280">
        <f t="shared" si="3"/>
        <v>0</v>
      </c>
      <c r="AG37" s="1278">
        <f>SUM(AG38,AG39,AG40,AG41,AG43,AG45)</f>
        <v>1840</v>
      </c>
      <c r="AH37" s="1279">
        <f t="shared" si="3"/>
        <v>0</v>
      </c>
      <c r="AI37" s="1280">
        <f t="shared" si="3"/>
        <v>0</v>
      </c>
      <c r="AJ37" s="1234">
        <f>SUM(D37:AI37)</f>
        <v>21782</v>
      </c>
      <c r="AK37" s="1234"/>
      <c r="AL37" s="445">
        <f>ROUNDUP(AJ37/AJ47,1)</f>
        <v>92</v>
      </c>
      <c r="AM37" s="1281"/>
      <c r="AN37" s="1282"/>
      <c r="AO37" s="392"/>
      <c r="AP37" s="392"/>
      <c r="AQ37" s="392"/>
    </row>
    <row r="38" spans="1:43" s="442" customFormat="1" ht="20.100000000000001" customHeight="1">
      <c r="A38" s="424" t="s">
        <v>829</v>
      </c>
      <c r="B38" s="444"/>
      <c r="C38" s="426"/>
      <c r="D38" s="383">
        <v>50</v>
      </c>
      <c r="E38" s="383">
        <v>45</v>
      </c>
      <c r="F38" s="1272">
        <v>50</v>
      </c>
      <c r="G38" s="1273"/>
      <c r="H38" s="1274"/>
      <c r="I38" s="1272">
        <v>50</v>
      </c>
      <c r="J38" s="1273"/>
      <c r="K38" s="1274"/>
      <c r="L38" s="1272">
        <v>50</v>
      </c>
      <c r="M38" s="1273"/>
      <c r="N38" s="1274"/>
      <c r="O38" s="1272">
        <v>45</v>
      </c>
      <c r="P38" s="1273"/>
      <c r="Q38" s="1274"/>
      <c r="R38" s="1272">
        <v>50</v>
      </c>
      <c r="S38" s="1273"/>
      <c r="T38" s="1274"/>
      <c r="U38" s="1272">
        <v>50</v>
      </c>
      <c r="V38" s="1273"/>
      <c r="W38" s="1274"/>
      <c r="X38" s="1272">
        <v>45</v>
      </c>
      <c r="Y38" s="1273"/>
      <c r="Z38" s="1274"/>
      <c r="AA38" s="1272">
        <v>45</v>
      </c>
      <c r="AB38" s="1273"/>
      <c r="AC38" s="1274"/>
      <c r="AD38" s="1272">
        <v>45</v>
      </c>
      <c r="AE38" s="1273"/>
      <c r="AF38" s="1274"/>
      <c r="AG38" s="1272">
        <v>50</v>
      </c>
      <c r="AH38" s="1273"/>
      <c r="AI38" s="1274"/>
      <c r="AJ38" s="1234">
        <f t="shared" ref="AJ38:AJ46" si="4">SUM(D38:AI38)</f>
        <v>575</v>
      </c>
      <c r="AK38" s="1234"/>
      <c r="AL38" s="445">
        <f>ROUNDUP(AJ38/$AJ$47,1)</f>
        <v>2.5</v>
      </c>
      <c r="AM38" s="1281"/>
      <c r="AN38" s="1282"/>
      <c r="AO38" s="441"/>
      <c r="AP38" s="441"/>
      <c r="AQ38" s="441"/>
    </row>
    <row r="39" spans="1:43" s="442" customFormat="1" ht="20.100000000000001" customHeight="1">
      <c r="A39" s="424" t="s">
        <v>765</v>
      </c>
      <c r="B39" s="444"/>
      <c r="C39" s="426"/>
      <c r="D39" s="383">
        <v>50</v>
      </c>
      <c r="E39" s="383">
        <v>50</v>
      </c>
      <c r="F39" s="1272">
        <v>50</v>
      </c>
      <c r="G39" s="1273"/>
      <c r="H39" s="1274"/>
      <c r="I39" s="1272">
        <v>55</v>
      </c>
      <c r="J39" s="1273"/>
      <c r="K39" s="1274"/>
      <c r="L39" s="1272">
        <v>55</v>
      </c>
      <c r="M39" s="1273"/>
      <c r="N39" s="1274"/>
      <c r="O39" s="1272">
        <v>50</v>
      </c>
      <c r="P39" s="1273"/>
      <c r="Q39" s="1274"/>
      <c r="R39" s="1272">
        <v>50</v>
      </c>
      <c r="S39" s="1273"/>
      <c r="T39" s="1274"/>
      <c r="U39" s="1272">
        <v>50</v>
      </c>
      <c r="V39" s="1273"/>
      <c r="W39" s="1274"/>
      <c r="X39" s="1272">
        <v>50</v>
      </c>
      <c r="Y39" s="1273"/>
      <c r="Z39" s="1274"/>
      <c r="AA39" s="1272">
        <v>50</v>
      </c>
      <c r="AB39" s="1273"/>
      <c r="AC39" s="1274"/>
      <c r="AD39" s="1272">
        <v>50</v>
      </c>
      <c r="AE39" s="1273"/>
      <c r="AF39" s="1274"/>
      <c r="AG39" s="1272">
        <v>50</v>
      </c>
      <c r="AH39" s="1273"/>
      <c r="AI39" s="1274"/>
      <c r="AJ39" s="1234">
        <f t="shared" si="4"/>
        <v>610</v>
      </c>
      <c r="AK39" s="1234"/>
      <c r="AL39" s="445">
        <f>ROUNDUP(AJ39/$AJ$47,1)</f>
        <v>2.6</v>
      </c>
      <c r="AM39" s="1281"/>
      <c r="AN39" s="1282"/>
      <c r="AO39" s="441"/>
      <c r="AP39" s="441"/>
      <c r="AQ39" s="441"/>
    </row>
    <row r="40" spans="1:43" ht="20.100000000000001" customHeight="1">
      <c r="A40" s="424" t="s">
        <v>766</v>
      </c>
      <c r="B40" s="444"/>
      <c r="C40" s="426"/>
      <c r="D40" s="383">
        <v>100</v>
      </c>
      <c r="E40" s="383">
        <v>95</v>
      </c>
      <c r="F40" s="1272">
        <v>100</v>
      </c>
      <c r="G40" s="1273"/>
      <c r="H40" s="1274"/>
      <c r="I40" s="1272">
        <v>105</v>
      </c>
      <c r="J40" s="1273"/>
      <c r="K40" s="1274"/>
      <c r="L40" s="1272">
        <v>105</v>
      </c>
      <c r="M40" s="1273"/>
      <c r="N40" s="1274"/>
      <c r="O40" s="1272">
        <v>95</v>
      </c>
      <c r="P40" s="1273"/>
      <c r="Q40" s="1274"/>
      <c r="R40" s="1272">
        <v>100</v>
      </c>
      <c r="S40" s="1273"/>
      <c r="T40" s="1274"/>
      <c r="U40" s="1272">
        <v>100</v>
      </c>
      <c r="V40" s="1273"/>
      <c r="W40" s="1274"/>
      <c r="X40" s="1272">
        <v>95</v>
      </c>
      <c r="Y40" s="1273"/>
      <c r="Z40" s="1274"/>
      <c r="AA40" s="1272">
        <v>95</v>
      </c>
      <c r="AB40" s="1273"/>
      <c r="AC40" s="1274"/>
      <c r="AD40" s="1272">
        <v>95</v>
      </c>
      <c r="AE40" s="1273"/>
      <c r="AF40" s="1274"/>
      <c r="AG40" s="1272">
        <v>100</v>
      </c>
      <c r="AH40" s="1273"/>
      <c r="AI40" s="1274"/>
      <c r="AJ40" s="1234">
        <f t="shared" si="4"/>
        <v>1185</v>
      </c>
      <c r="AK40" s="1234"/>
      <c r="AL40" s="445">
        <f>ROUNDUP(AJ40/$AJ$47,1)</f>
        <v>5</v>
      </c>
      <c r="AM40" s="1281"/>
      <c r="AN40" s="1282"/>
      <c r="AO40" s="392"/>
      <c r="AP40" s="392"/>
      <c r="AQ40" s="392"/>
    </row>
    <row r="41" spans="1:43" ht="20.100000000000001" customHeight="1">
      <c r="A41" s="1287" t="s">
        <v>767</v>
      </c>
      <c r="B41" s="1205"/>
      <c r="C41" s="1206"/>
      <c r="D41" s="383">
        <v>100</v>
      </c>
      <c r="E41" s="383">
        <v>95</v>
      </c>
      <c r="F41" s="1272">
        <v>100</v>
      </c>
      <c r="G41" s="1273"/>
      <c r="H41" s="1274"/>
      <c r="I41" s="1272">
        <v>105</v>
      </c>
      <c r="J41" s="1273"/>
      <c r="K41" s="1274"/>
      <c r="L41" s="1272">
        <v>105</v>
      </c>
      <c r="M41" s="1273"/>
      <c r="N41" s="1274"/>
      <c r="O41" s="1272">
        <v>95</v>
      </c>
      <c r="P41" s="1273"/>
      <c r="Q41" s="1274"/>
      <c r="R41" s="1272">
        <v>100</v>
      </c>
      <c r="S41" s="1273"/>
      <c r="T41" s="1274"/>
      <c r="U41" s="1272">
        <v>100</v>
      </c>
      <c r="V41" s="1273"/>
      <c r="W41" s="1274"/>
      <c r="X41" s="1272">
        <v>95</v>
      </c>
      <c r="Y41" s="1273"/>
      <c r="Z41" s="1274"/>
      <c r="AA41" s="1272">
        <v>95</v>
      </c>
      <c r="AB41" s="1273"/>
      <c r="AC41" s="1274"/>
      <c r="AD41" s="1272">
        <v>95</v>
      </c>
      <c r="AE41" s="1273"/>
      <c r="AF41" s="1274"/>
      <c r="AG41" s="1272">
        <v>100</v>
      </c>
      <c r="AH41" s="1273"/>
      <c r="AI41" s="1274"/>
      <c r="AJ41" s="1234">
        <f t="shared" si="4"/>
        <v>1185</v>
      </c>
      <c r="AK41" s="1234"/>
      <c r="AL41" s="1291">
        <f>ROUNDUP(AJ41/$AJ$47,1)</f>
        <v>5</v>
      </c>
      <c r="AM41" s="1281"/>
      <c r="AN41" s="1282"/>
      <c r="AO41" s="392"/>
      <c r="AP41" s="392"/>
      <c r="AQ41" s="392"/>
    </row>
    <row r="42" spans="1:43" s="442" customFormat="1" ht="20.100000000000001" customHeight="1">
      <c r="A42" s="440"/>
      <c r="B42" s="1283" t="s">
        <v>830</v>
      </c>
      <c r="C42" s="1284"/>
      <c r="D42" s="383">
        <v>40</v>
      </c>
      <c r="E42" s="383">
        <v>45</v>
      </c>
      <c r="F42" s="1272">
        <v>40</v>
      </c>
      <c r="G42" s="1273"/>
      <c r="H42" s="1274"/>
      <c r="I42" s="1272">
        <v>40</v>
      </c>
      <c r="J42" s="1273"/>
      <c r="K42" s="1274"/>
      <c r="L42" s="1272">
        <v>60</v>
      </c>
      <c r="M42" s="1273"/>
      <c r="N42" s="1274"/>
      <c r="O42" s="1272">
        <v>50</v>
      </c>
      <c r="P42" s="1273"/>
      <c r="Q42" s="1274"/>
      <c r="R42" s="1272">
        <v>40</v>
      </c>
      <c r="S42" s="1273"/>
      <c r="T42" s="1274"/>
      <c r="U42" s="1272">
        <v>40</v>
      </c>
      <c r="V42" s="1273"/>
      <c r="W42" s="1274"/>
      <c r="X42" s="1272">
        <v>30</v>
      </c>
      <c r="Y42" s="1273"/>
      <c r="Z42" s="1274"/>
      <c r="AA42" s="1272">
        <v>30</v>
      </c>
      <c r="AB42" s="1273"/>
      <c r="AC42" s="1274"/>
      <c r="AD42" s="1272">
        <v>30</v>
      </c>
      <c r="AE42" s="1273"/>
      <c r="AF42" s="1274"/>
      <c r="AG42" s="1272">
        <v>50</v>
      </c>
      <c r="AH42" s="1273"/>
      <c r="AI42" s="1274"/>
      <c r="AJ42" s="1234">
        <f t="shared" si="4"/>
        <v>495</v>
      </c>
      <c r="AK42" s="1234"/>
      <c r="AL42" s="1292"/>
      <c r="AM42" s="1285">
        <f>ROUNDUP($AJ$42/$AJ$47,1)</f>
        <v>2.1</v>
      </c>
      <c r="AN42" s="1286"/>
      <c r="AO42" s="441"/>
      <c r="AP42" s="441"/>
      <c r="AQ42" s="441"/>
    </row>
    <row r="43" spans="1:43" ht="20.100000000000001" customHeight="1">
      <c r="A43" s="1287" t="s">
        <v>768</v>
      </c>
      <c r="B43" s="1205"/>
      <c r="C43" s="1206"/>
      <c r="D43" s="383">
        <v>140</v>
      </c>
      <c r="E43" s="383">
        <v>131</v>
      </c>
      <c r="F43" s="1272">
        <v>140</v>
      </c>
      <c r="G43" s="1273"/>
      <c r="H43" s="1274"/>
      <c r="I43" s="1272">
        <v>147</v>
      </c>
      <c r="J43" s="1273"/>
      <c r="K43" s="1274"/>
      <c r="L43" s="1272">
        <v>147</v>
      </c>
      <c r="M43" s="1273"/>
      <c r="N43" s="1274"/>
      <c r="O43" s="1272">
        <v>133</v>
      </c>
      <c r="P43" s="1273"/>
      <c r="Q43" s="1274"/>
      <c r="R43" s="1272">
        <v>140</v>
      </c>
      <c r="S43" s="1273"/>
      <c r="T43" s="1274"/>
      <c r="U43" s="1272">
        <v>140</v>
      </c>
      <c r="V43" s="1273"/>
      <c r="W43" s="1274"/>
      <c r="X43" s="1272">
        <v>133</v>
      </c>
      <c r="Y43" s="1273"/>
      <c r="Z43" s="1274"/>
      <c r="AA43" s="1272">
        <v>133</v>
      </c>
      <c r="AB43" s="1273"/>
      <c r="AC43" s="1274"/>
      <c r="AD43" s="1272">
        <v>133</v>
      </c>
      <c r="AE43" s="1273"/>
      <c r="AF43" s="1274"/>
      <c r="AG43" s="1272">
        <v>140</v>
      </c>
      <c r="AH43" s="1273"/>
      <c r="AI43" s="1274"/>
      <c r="AJ43" s="1234">
        <f t="shared" si="4"/>
        <v>1657</v>
      </c>
      <c r="AK43" s="1234"/>
      <c r="AL43" s="1291">
        <f>ROUNDUP(AJ43/$AJ$47,1)</f>
        <v>7</v>
      </c>
      <c r="AM43" s="1281"/>
      <c r="AN43" s="1282"/>
      <c r="AO43" s="392"/>
      <c r="AP43" s="392"/>
      <c r="AQ43" s="392"/>
    </row>
    <row r="44" spans="1:43" s="442" customFormat="1" ht="20.100000000000001" customHeight="1">
      <c r="A44" s="443"/>
      <c r="B44" s="1283" t="s">
        <v>830</v>
      </c>
      <c r="C44" s="1284"/>
      <c r="D44" s="383">
        <v>40</v>
      </c>
      <c r="E44" s="383">
        <v>31</v>
      </c>
      <c r="F44" s="1272">
        <v>40</v>
      </c>
      <c r="G44" s="1273"/>
      <c r="H44" s="1274"/>
      <c r="I44" s="1272">
        <v>47</v>
      </c>
      <c r="J44" s="1273"/>
      <c r="K44" s="1274"/>
      <c r="L44" s="1272">
        <v>47</v>
      </c>
      <c r="M44" s="1273"/>
      <c r="N44" s="1274"/>
      <c r="O44" s="1272">
        <v>33</v>
      </c>
      <c r="P44" s="1273"/>
      <c r="Q44" s="1274"/>
      <c r="R44" s="1272">
        <v>40</v>
      </c>
      <c r="S44" s="1273"/>
      <c r="T44" s="1274"/>
      <c r="U44" s="1272">
        <v>40</v>
      </c>
      <c r="V44" s="1273"/>
      <c r="W44" s="1274"/>
      <c r="X44" s="1272">
        <v>33</v>
      </c>
      <c r="Y44" s="1273"/>
      <c r="Z44" s="1274"/>
      <c r="AA44" s="1272">
        <v>33</v>
      </c>
      <c r="AB44" s="1273"/>
      <c r="AC44" s="1274"/>
      <c r="AD44" s="1272">
        <v>33</v>
      </c>
      <c r="AE44" s="1273"/>
      <c r="AF44" s="1274"/>
      <c r="AG44" s="1272">
        <v>40</v>
      </c>
      <c r="AH44" s="1273"/>
      <c r="AI44" s="1274"/>
      <c r="AJ44" s="1234">
        <f t="shared" si="4"/>
        <v>457</v>
      </c>
      <c r="AK44" s="1234"/>
      <c r="AL44" s="1292"/>
      <c r="AM44" s="1285">
        <f>ROUNDUP($AJ$44/$AJ$47,1)</f>
        <v>2</v>
      </c>
      <c r="AN44" s="1286"/>
      <c r="AO44" s="441"/>
      <c r="AP44" s="441"/>
      <c r="AQ44" s="441"/>
    </row>
    <row r="45" spans="1:43" ht="20.100000000000001" customHeight="1">
      <c r="A45" s="1287" t="s">
        <v>769</v>
      </c>
      <c r="B45" s="1205"/>
      <c r="C45" s="1206"/>
      <c r="D45" s="383">
        <v>1400</v>
      </c>
      <c r="E45" s="383">
        <v>1310</v>
      </c>
      <c r="F45" s="1272">
        <v>1400</v>
      </c>
      <c r="G45" s="1273"/>
      <c r="H45" s="1274"/>
      <c r="I45" s="1272">
        <v>1470</v>
      </c>
      <c r="J45" s="1273"/>
      <c r="K45" s="1274"/>
      <c r="L45" s="1272">
        <v>1470</v>
      </c>
      <c r="M45" s="1273"/>
      <c r="N45" s="1274"/>
      <c r="O45" s="1272">
        <v>1330</v>
      </c>
      <c r="P45" s="1273"/>
      <c r="Q45" s="1274"/>
      <c r="R45" s="1272">
        <v>1400</v>
      </c>
      <c r="S45" s="1273"/>
      <c r="T45" s="1274"/>
      <c r="U45" s="1272">
        <v>1400</v>
      </c>
      <c r="V45" s="1273"/>
      <c r="W45" s="1274"/>
      <c r="X45" s="1272">
        <v>1330</v>
      </c>
      <c r="Y45" s="1273"/>
      <c r="Z45" s="1274"/>
      <c r="AA45" s="1272">
        <v>1330</v>
      </c>
      <c r="AB45" s="1273"/>
      <c r="AC45" s="1274"/>
      <c r="AD45" s="1272">
        <v>1330</v>
      </c>
      <c r="AE45" s="1273"/>
      <c r="AF45" s="1274"/>
      <c r="AG45" s="1272">
        <v>1400</v>
      </c>
      <c r="AH45" s="1273"/>
      <c r="AI45" s="1274"/>
      <c r="AJ45" s="1234">
        <f t="shared" si="4"/>
        <v>16570</v>
      </c>
      <c r="AK45" s="1234"/>
      <c r="AL45" s="1291">
        <f>ROUNDUP(AJ45/$AJ$47,1)</f>
        <v>70</v>
      </c>
      <c r="AM45" s="1281"/>
      <c r="AN45" s="1282"/>
      <c r="AO45" s="392"/>
      <c r="AP45" s="392"/>
      <c r="AQ45" s="392"/>
    </row>
    <row r="46" spans="1:43" s="442" customFormat="1" ht="20.100000000000001" customHeight="1">
      <c r="A46" s="440"/>
      <c r="B46" s="1283" t="s">
        <v>830</v>
      </c>
      <c r="C46" s="1284"/>
      <c r="D46" s="383">
        <v>400</v>
      </c>
      <c r="E46" s="383">
        <v>310</v>
      </c>
      <c r="F46" s="1272">
        <v>400</v>
      </c>
      <c r="G46" s="1273"/>
      <c r="H46" s="1274"/>
      <c r="I46" s="1272">
        <v>470</v>
      </c>
      <c r="J46" s="1273"/>
      <c r="K46" s="1274"/>
      <c r="L46" s="1272">
        <v>470</v>
      </c>
      <c r="M46" s="1273"/>
      <c r="N46" s="1274"/>
      <c r="O46" s="1272">
        <v>330</v>
      </c>
      <c r="P46" s="1273"/>
      <c r="Q46" s="1274"/>
      <c r="R46" s="1272">
        <v>400</v>
      </c>
      <c r="S46" s="1273"/>
      <c r="T46" s="1274"/>
      <c r="U46" s="1272">
        <v>400</v>
      </c>
      <c r="V46" s="1273"/>
      <c r="W46" s="1274"/>
      <c r="X46" s="1272">
        <v>330</v>
      </c>
      <c r="Y46" s="1273"/>
      <c r="Z46" s="1274"/>
      <c r="AA46" s="1272">
        <v>330</v>
      </c>
      <c r="AB46" s="1273"/>
      <c r="AC46" s="1274"/>
      <c r="AD46" s="1272">
        <v>330</v>
      </c>
      <c r="AE46" s="1273"/>
      <c r="AF46" s="1274"/>
      <c r="AG46" s="1272">
        <v>400</v>
      </c>
      <c r="AH46" s="1273"/>
      <c r="AI46" s="1274"/>
      <c r="AJ46" s="1234">
        <f t="shared" si="4"/>
        <v>4570</v>
      </c>
      <c r="AK46" s="1234"/>
      <c r="AL46" s="1292"/>
      <c r="AM46" s="1285">
        <f>ROUNDUP($AJ$46/$AJ$47,1)</f>
        <v>19.3</v>
      </c>
      <c r="AN46" s="1286"/>
      <c r="AO46" s="441"/>
      <c r="AP46" s="441"/>
      <c r="AQ46" s="441"/>
    </row>
    <row r="47" spans="1:43" ht="20.100000000000001" customHeight="1">
      <c r="A47" s="1249" t="s">
        <v>759</v>
      </c>
      <c r="B47" s="1249"/>
      <c r="C47" s="1249"/>
      <c r="D47" s="383">
        <v>20</v>
      </c>
      <c r="E47" s="383">
        <v>19</v>
      </c>
      <c r="F47" s="1246">
        <v>20</v>
      </c>
      <c r="G47" s="1246"/>
      <c r="H47" s="1246"/>
      <c r="I47" s="1246">
        <v>21</v>
      </c>
      <c r="J47" s="1246"/>
      <c r="K47" s="1246"/>
      <c r="L47" s="1246">
        <v>21</v>
      </c>
      <c r="M47" s="1246"/>
      <c r="N47" s="1246"/>
      <c r="O47" s="1246">
        <v>19</v>
      </c>
      <c r="P47" s="1246"/>
      <c r="Q47" s="1246"/>
      <c r="R47" s="1246">
        <v>20</v>
      </c>
      <c r="S47" s="1246"/>
      <c r="T47" s="1246"/>
      <c r="U47" s="1246">
        <v>20</v>
      </c>
      <c r="V47" s="1246"/>
      <c r="W47" s="1246"/>
      <c r="X47" s="1246">
        <v>19</v>
      </c>
      <c r="Y47" s="1246"/>
      <c r="Z47" s="1246"/>
      <c r="AA47" s="1246">
        <v>19</v>
      </c>
      <c r="AB47" s="1246"/>
      <c r="AC47" s="1246"/>
      <c r="AD47" s="1246">
        <v>19</v>
      </c>
      <c r="AE47" s="1246"/>
      <c r="AF47" s="1246"/>
      <c r="AG47" s="1246">
        <v>20</v>
      </c>
      <c r="AH47" s="1246"/>
      <c r="AI47" s="1246"/>
      <c r="AJ47" s="1234">
        <f>+SUM(D47:AI47)</f>
        <v>237</v>
      </c>
      <c r="AK47" s="1234"/>
      <c r="AL47" s="428"/>
      <c r="AM47" s="1281"/>
      <c r="AN47" s="1282"/>
      <c r="AO47" s="392"/>
      <c r="AP47" s="392"/>
      <c r="AQ47" s="392"/>
    </row>
    <row r="48" spans="1:43" ht="5.0999999999999996" customHeight="1">
      <c r="A48" s="391"/>
      <c r="B48" s="391"/>
      <c r="C48" s="391"/>
      <c r="D48" s="277"/>
      <c r="E48" s="277"/>
      <c r="F48" s="277"/>
      <c r="G48" s="277"/>
      <c r="H48" s="277"/>
      <c r="I48" s="390"/>
      <c r="J48" s="390"/>
      <c r="K48" s="390"/>
      <c r="L48" s="390"/>
      <c r="M48" s="390"/>
      <c r="N48" s="390"/>
      <c r="O48" s="390"/>
      <c r="P48" s="390"/>
      <c r="Q48" s="390"/>
      <c r="R48" s="390"/>
      <c r="S48" s="390"/>
      <c r="T48" s="390"/>
      <c r="U48" s="390"/>
      <c r="V48" s="390"/>
      <c r="W48" s="390"/>
      <c r="X48" s="390"/>
      <c r="Y48" s="390"/>
      <c r="Z48" s="390"/>
      <c r="AA48" s="390"/>
      <c r="AB48" s="390"/>
      <c r="AC48" s="390"/>
      <c r="AD48" s="390"/>
      <c r="AE48" s="390"/>
      <c r="AF48" s="390"/>
      <c r="AG48" s="390"/>
      <c r="AH48" s="390"/>
      <c r="AI48" s="390"/>
      <c r="AJ48" s="393"/>
      <c r="AK48" s="390"/>
      <c r="AL48" s="375"/>
      <c r="AM48" s="375"/>
      <c r="AN48" s="366"/>
    </row>
    <row r="49" spans="1:40" ht="18" customHeight="1">
      <c r="A49" s="365" t="s">
        <v>681</v>
      </c>
      <c r="B49" s="390"/>
      <c r="D49" s="390"/>
      <c r="E49" s="390"/>
      <c r="F49" s="390"/>
      <c r="G49" s="390"/>
      <c r="H49" s="390"/>
      <c r="I49" s="390"/>
      <c r="J49" s="390"/>
      <c r="K49" s="390"/>
      <c r="L49" s="390"/>
      <c r="M49" s="390"/>
      <c r="N49" s="390"/>
      <c r="O49" s="390"/>
      <c r="P49" s="390"/>
      <c r="Q49" s="390"/>
      <c r="R49" s="390"/>
      <c r="S49" s="390"/>
      <c r="T49" s="390"/>
      <c r="U49" s="390"/>
      <c r="V49" s="390"/>
      <c r="W49" s="375"/>
      <c r="X49" s="390"/>
      <c r="Y49" s="390"/>
      <c r="Z49" s="390"/>
      <c r="AA49" s="390"/>
      <c r="AB49" s="390"/>
      <c r="AC49" s="390"/>
      <c r="AD49" s="390"/>
      <c r="AE49" s="390"/>
      <c r="AF49" s="390"/>
      <c r="AG49" s="390"/>
      <c r="AH49" s="390"/>
      <c r="AI49" s="390"/>
      <c r="AJ49" s="393"/>
      <c r="AK49" s="390"/>
      <c r="AL49" s="375"/>
      <c r="AM49" s="375"/>
      <c r="AN49" s="366"/>
    </row>
    <row r="50" spans="1:40" ht="45" customHeight="1">
      <c r="A50" s="1187" t="s">
        <v>685</v>
      </c>
      <c r="B50" s="1187"/>
      <c r="C50" s="1187" t="s">
        <v>752</v>
      </c>
      <c r="D50" s="1187"/>
      <c r="E50" s="1194" t="s">
        <v>827</v>
      </c>
      <c r="F50" s="1194"/>
      <c r="G50" s="1194"/>
      <c r="H50" s="1194"/>
      <c r="I50" s="1224" t="s">
        <v>832</v>
      </c>
      <c r="J50" s="1225"/>
      <c r="K50" s="1225"/>
      <c r="L50" s="1225"/>
      <c r="M50" s="1225"/>
      <c r="N50" s="1227"/>
      <c r="O50" s="1224" t="s">
        <v>835</v>
      </c>
      <c r="P50" s="1225"/>
      <c r="Q50" s="1225"/>
      <c r="R50" s="1225"/>
      <c r="S50" s="1225"/>
      <c r="T50" s="1227"/>
      <c r="U50" s="392"/>
      <c r="W50" s="375"/>
      <c r="X50" s="390"/>
      <c r="Y50" s="390"/>
      <c r="Z50" s="390"/>
      <c r="AA50" s="390"/>
      <c r="AB50" s="390"/>
      <c r="AC50" s="390"/>
      <c r="AD50" s="390"/>
      <c r="AE50" s="390"/>
      <c r="AF50" s="390"/>
      <c r="AG50" s="390"/>
      <c r="AH50" s="390"/>
      <c r="AI50" s="390"/>
      <c r="AJ50" s="393"/>
      <c r="AK50" s="390"/>
      <c r="AL50" s="375"/>
      <c r="AM50" s="375"/>
      <c r="AN50" s="366"/>
    </row>
    <row r="51" spans="1:40" ht="18" customHeight="1">
      <c r="A51" s="1194" t="s">
        <v>687</v>
      </c>
      <c r="B51" s="1194"/>
      <c r="C51" s="1250">
        <f>ROUNDDOWN(IF(AL37&lt;=30,1,1+ROUNDUP((AL37-30)/30,0)),1)</f>
        <v>4</v>
      </c>
      <c r="D51" s="1250"/>
      <c r="E51" s="1250">
        <f>ROUNDDOWN(AL37/5,1)</f>
        <v>18.399999999999999</v>
      </c>
      <c r="F51" s="1250"/>
      <c r="G51" s="1250"/>
      <c r="H51" s="1250"/>
      <c r="I51" s="1293">
        <f>ROUNDDOWN($AL$40/9,1)+ROUNDDOWN(($AL$41-$AM$42)/6,1)+ROUNDDOWN($AM$42/12,1)+ROUNDDOWN(($AL$43-$AM$44)/4,1)+ROUNDDOWN($AM$44/8,1)+ROUNDDOWN(($AL$45-$AM$46)/2.5,1)+ROUNDDOWN($AM$46/5,1)</f>
        <v>26.400000000000002</v>
      </c>
      <c r="J51" s="1288"/>
      <c r="K51" s="1288"/>
      <c r="L51" s="1288"/>
      <c r="M51" s="1288"/>
      <c r="N51" s="1288"/>
      <c r="O51" s="1294">
        <v>1</v>
      </c>
      <c r="P51" s="1294"/>
      <c r="Q51" s="1294"/>
      <c r="R51" s="1294"/>
      <c r="S51" s="1294"/>
      <c r="T51" s="1294"/>
      <c r="U51" s="392"/>
      <c r="W51" s="375"/>
      <c r="X51" s="390"/>
      <c r="Y51" s="390"/>
      <c r="Z51" s="390"/>
      <c r="AA51" s="390"/>
      <c r="AB51" s="390"/>
      <c r="AC51" s="390"/>
      <c r="AD51" s="390"/>
      <c r="AE51" s="390"/>
      <c r="AF51" s="390"/>
      <c r="AG51" s="390"/>
      <c r="AH51" s="390"/>
      <c r="AI51" s="390"/>
      <c r="AJ51" s="393"/>
      <c r="AK51" s="390"/>
      <c r="AL51" s="375"/>
      <c r="AM51" s="375"/>
      <c r="AN51" s="366"/>
    </row>
    <row r="52" spans="1:40" ht="5.0999999999999996" customHeight="1">
      <c r="A52" s="391"/>
      <c r="B52" s="391"/>
      <c r="C52" s="391"/>
      <c r="D52" s="391"/>
      <c r="E52" s="391"/>
      <c r="F52" s="391"/>
      <c r="G52" s="391"/>
      <c r="H52" s="391"/>
      <c r="I52" s="391"/>
      <c r="J52" s="390"/>
      <c r="K52" s="390"/>
      <c r="L52" s="390"/>
      <c r="M52" s="393"/>
      <c r="N52" s="390"/>
      <c r="O52" s="390"/>
      <c r="P52" s="390"/>
      <c r="Q52" s="392"/>
      <c r="W52" s="375"/>
      <c r="X52" s="390"/>
      <c r="Y52" s="390"/>
      <c r="Z52" s="390"/>
      <c r="AA52" s="390"/>
      <c r="AB52" s="390"/>
      <c r="AC52" s="390"/>
      <c r="AD52" s="390"/>
      <c r="AE52" s="390"/>
      <c r="AF52" s="390"/>
      <c r="AG52" s="390"/>
      <c r="AH52" s="390"/>
      <c r="AI52" s="390"/>
      <c r="AJ52" s="393"/>
      <c r="AK52" s="390"/>
      <c r="AL52" s="375"/>
      <c r="AM52" s="375"/>
      <c r="AN52" s="366"/>
    </row>
    <row r="53" spans="1:40" ht="21" customHeight="1">
      <c r="A53" s="365" t="s">
        <v>704</v>
      </c>
      <c r="B53" s="369"/>
      <c r="C53" s="370"/>
      <c r="D53" s="370"/>
      <c r="E53" s="370"/>
      <c r="F53" s="370"/>
      <c r="G53" s="366"/>
      <c r="H53" s="366"/>
      <c r="I53" s="366"/>
      <c r="J53" s="366"/>
      <c r="K53" s="366"/>
      <c r="L53" s="366"/>
      <c r="M53" s="366"/>
      <c r="N53" s="366"/>
      <c r="O53" s="366"/>
      <c r="P53" s="366"/>
      <c r="Q53" s="366"/>
      <c r="R53" s="366"/>
      <c r="S53" s="366"/>
      <c r="T53" s="366"/>
      <c r="U53" s="366"/>
      <c r="V53" s="366"/>
      <c r="W53" s="366"/>
      <c r="X53" s="366"/>
      <c r="Y53" s="366"/>
      <c r="Z53" s="366"/>
      <c r="AA53" s="366"/>
      <c r="AB53" s="366"/>
      <c r="AC53" s="366"/>
      <c r="AD53" s="366"/>
      <c r="AE53" s="366"/>
      <c r="AF53" s="366"/>
      <c r="AG53" s="366"/>
      <c r="AH53" s="366"/>
      <c r="AI53" s="366"/>
      <c r="AJ53" s="366"/>
      <c r="AK53" s="366"/>
      <c r="AL53" s="366"/>
      <c r="AM53" s="366"/>
      <c r="AN53" s="366"/>
    </row>
    <row r="54" spans="1:40" ht="24.9" customHeight="1">
      <c r="A54" s="366"/>
      <c r="B54" s="375"/>
      <c r="C54" s="1224" t="str">
        <f>IF(VLOOKUP($AK$1,[4]選択肢!$A$1:$J$32,C59,FALSE)=0,"-",VLOOKUP($AK$1,[4]選択肢!$A$1:$J$32,C59,FALSE))</f>
        <v>管理者</v>
      </c>
      <c r="D54" s="1225"/>
      <c r="E54" s="1226" t="str">
        <f>IF(VLOOKUP($AK$1,[4]選択肢!$A$1:$J$32,E59,FALSE)=0,"-",VLOOKUP($AK$1,[4]選択肢!$A$1:$J$32,E59,FALSE))</f>
        <v>サービス管理責任者</v>
      </c>
      <c r="F54" s="1226"/>
      <c r="G54" s="1226"/>
      <c r="H54" s="1226"/>
      <c r="I54" s="1224" t="str">
        <f>IF(VLOOKUP($AK$1,[4]選択肢!$A$1:$J$32,I59,FALSE)=0,"-",VLOOKUP($AK$1,[4]選択肢!$A$1:$J$32,I59,FALSE))</f>
        <v>世話人</v>
      </c>
      <c r="J54" s="1225"/>
      <c r="K54" s="1225"/>
      <c r="L54" s="1225"/>
      <c r="M54" s="1225"/>
      <c r="N54" s="1227"/>
      <c r="O54" s="1224" t="str">
        <f>IF(VLOOKUP($AK$1,[4]選択肢!$A$1:$J$32,O59,FALSE)=0,"-",VLOOKUP($AK$1,[4]選択肢!$A$1:$J$32,O59,FALSE))</f>
        <v>生活支援員</v>
      </c>
      <c r="P54" s="1225"/>
      <c r="Q54" s="1225"/>
      <c r="R54" s="1225"/>
      <c r="S54" s="1225"/>
      <c r="T54" s="1227"/>
      <c r="U54" s="1224" t="str">
        <f>IF(VLOOKUP($AK$1,[4]選択肢!$A$1:$J$32,U59,FALSE)=0,"-",VLOOKUP($AK$1,[4]選択肢!$A$1:$J$32,U59,FALSE))</f>
        <v>夜間支援従事者</v>
      </c>
      <c r="V54" s="1225"/>
      <c r="W54" s="1225"/>
      <c r="X54" s="1225"/>
      <c r="Y54" s="1225"/>
      <c r="Z54" s="1227"/>
      <c r="AA54" s="1224" t="str">
        <f>IF(VLOOKUP($AK$1,[4]選択肢!$A$1:$J$32,AA59,FALSE)=0,"-",VLOOKUP($AK$1,[4]選択肢!$A$1:$J$32,AA59,FALSE))</f>
        <v>-</v>
      </c>
      <c r="AB54" s="1225"/>
      <c r="AC54" s="1225"/>
      <c r="AD54" s="1225"/>
      <c r="AE54" s="1225"/>
      <c r="AF54" s="1227"/>
      <c r="AG54" s="1226" t="str">
        <f>IF(VLOOKUP($AK$1,[4]選択肢!$A$1:$J$32,AG59,FALSE)=0,"-",VLOOKUP($AK$1,[4]選択肢!$A$1:$J$32,AG59,FALSE))</f>
        <v>-</v>
      </c>
      <c r="AH54" s="1226"/>
      <c r="AI54" s="1226"/>
      <c r="AJ54" s="1226"/>
      <c r="AK54" s="1226"/>
      <c r="AL54" s="1226" t="str">
        <f>IF(VLOOKUP($AK$1,[4]選択肢!$A$1:$J$32,AL59,FALSE)=0,"-",VLOOKUP($AK$1,[4]選択肢!$A$1:$J$32,AL59,FALSE))</f>
        <v>-</v>
      </c>
      <c r="AM54" s="1226"/>
      <c r="AN54" s="366"/>
    </row>
    <row r="55" spans="1:40" ht="18" customHeight="1">
      <c r="A55" s="366"/>
      <c r="B55" s="375"/>
      <c r="C55" s="407" t="s">
        <v>705</v>
      </c>
      <c r="D55" s="407" t="s">
        <v>706</v>
      </c>
      <c r="E55" s="408" t="s">
        <v>705</v>
      </c>
      <c r="F55" s="1233" t="s">
        <v>706</v>
      </c>
      <c r="G55" s="1233"/>
      <c r="H55" s="1233"/>
      <c r="I55" s="1229" t="s">
        <v>705</v>
      </c>
      <c r="J55" s="1230"/>
      <c r="K55" s="1231"/>
      <c r="L55" s="1229" t="s">
        <v>706</v>
      </c>
      <c r="M55" s="1230"/>
      <c r="N55" s="1231"/>
      <c r="O55" s="1229" t="s">
        <v>705</v>
      </c>
      <c r="P55" s="1230"/>
      <c r="Q55" s="1231"/>
      <c r="R55" s="1229" t="s">
        <v>706</v>
      </c>
      <c r="S55" s="1230"/>
      <c r="T55" s="1231"/>
      <c r="U55" s="1229" t="s">
        <v>705</v>
      </c>
      <c r="V55" s="1230"/>
      <c r="W55" s="1231"/>
      <c r="X55" s="1229" t="s">
        <v>706</v>
      </c>
      <c r="Y55" s="1230"/>
      <c r="Z55" s="1231"/>
      <c r="AA55" s="1229" t="s">
        <v>705</v>
      </c>
      <c r="AB55" s="1230"/>
      <c r="AC55" s="1231"/>
      <c r="AD55" s="1229" t="s">
        <v>706</v>
      </c>
      <c r="AE55" s="1230"/>
      <c r="AF55" s="1231"/>
      <c r="AG55" s="1229" t="s">
        <v>705</v>
      </c>
      <c r="AH55" s="1230"/>
      <c r="AI55" s="1231"/>
      <c r="AJ55" s="1229" t="s">
        <v>706</v>
      </c>
      <c r="AK55" s="1231"/>
      <c r="AL55" s="408" t="s">
        <v>761</v>
      </c>
      <c r="AM55" s="408" t="s">
        <v>762</v>
      </c>
      <c r="AN55" s="366"/>
    </row>
    <row r="56" spans="1:40" ht="18" customHeight="1">
      <c r="A56" s="366"/>
      <c r="B56" s="400" t="s">
        <v>707</v>
      </c>
      <c r="C56" s="408">
        <f>COUNTIFS($B$11:$B$30,C$54,$C$11:$C$30,"A",$E$11:$E$30,"*")</f>
        <v>1</v>
      </c>
      <c r="D56" s="408">
        <f>COUNTIFS($B$11:$B$30,C$54,$C$11:$C$30,"B",$E$11:$E$30,"*")</f>
        <v>0</v>
      </c>
      <c r="E56" s="408">
        <f>COUNTIFS($B$11:$B$30,E$54,$C$11:$C$30,"A",$E$11:$E$30,"*")</f>
        <v>0</v>
      </c>
      <c r="F56" s="1229">
        <f>COUNTIFS($B$11:$B$30,E$54,$C$11:$C$30,"B",$E$11:$E$30,"*")</f>
        <v>1</v>
      </c>
      <c r="G56" s="1230"/>
      <c r="H56" s="1231"/>
      <c r="I56" s="1229">
        <f>COUNTIFS($B$11:$B$30,I$54,$C$11:$C$30,"A",$E$11:$E$30,"*")</f>
        <v>0</v>
      </c>
      <c r="J56" s="1230"/>
      <c r="K56" s="1231"/>
      <c r="L56" s="1229">
        <f>COUNTIFS($B$11:$B$30,I$54,$C$11:$C$30,"B",$E$11:$E$30,"*")</f>
        <v>0</v>
      </c>
      <c r="M56" s="1230"/>
      <c r="N56" s="1231"/>
      <c r="O56" s="1229">
        <f>COUNTIFS($B$11:$B$30,O$54,$C$11:$C$30,"A",$E$11:$E$30,"*")</f>
        <v>0</v>
      </c>
      <c r="P56" s="1230"/>
      <c r="Q56" s="1231"/>
      <c r="R56" s="1229">
        <f>COUNTIFS($B$11:$B$30,O$54,$C$11:$C$30,"B",$E$11:$E$30,"*")</f>
        <v>0</v>
      </c>
      <c r="S56" s="1230"/>
      <c r="T56" s="1231"/>
      <c r="U56" s="1229">
        <f>COUNTIFS($B$11:$B$30,U$54,$C$11:$C$30,"A",$E$11:$E$30,"*")</f>
        <v>0</v>
      </c>
      <c r="V56" s="1230"/>
      <c r="W56" s="1231"/>
      <c r="X56" s="1229">
        <f>COUNTIFS($B$11:$B$30,U$54,$C$11:$C$30,"B",$E$11:$E$30,"*")</f>
        <v>0</v>
      </c>
      <c r="Y56" s="1230"/>
      <c r="Z56" s="1231"/>
      <c r="AA56" s="1229">
        <f>COUNTIFS($B$11:$B$30,AA$54,$C$11:$C$30,"A",$E$11:$E$30,"*")</f>
        <v>0</v>
      </c>
      <c r="AB56" s="1230"/>
      <c r="AC56" s="1231"/>
      <c r="AD56" s="1229">
        <f>COUNTIFS($B$11:$B$30,AA$54,$C$11:$C$30,"B",$E$11:$E$30,"*")</f>
        <v>0</v>
      </c>
      <c r="AE56" s="1230"/>
      <c r="AF56" s="1231"/>
      <c r="AG56" s="1229">
        <f>COUNTIFS($B$11:$B$30,AG$54,$C$11:$C$30,"A",$E$11:$E$30,"*")</f>
        <v>0</v>
      </c>
      <c r="AH56" s="1230"/>
      <c r="AI56" s="1231"/>
      <c r="AJ56" s="1229">
        <f>COUNTIFS($B$11:$B$30,AG$54,$C$11:$C$30,"B",$E$11:$E$30,"*")</f>
        <v>0</v>
      </c>
      <c r="AK56" s="1231"/>
      <c r="AL56" s="408">
        <f>COUNTIFS($B$11:$B$30,AL$54,$C$11:$C$30,"A",$E$11:$E$30,"*")</f>
        <v>0</v>
      </c>
      <c r="AM56" s="408">
        <f>COUNTIFS($B$11:$B$30,AL$54,$C$11:$C$30,"B",$E$11:$E$30,"*")</f>
        <v>0</v>
      </c>
      <c r="AN56" s="366"/>
    </row>
    <row r="57" spans="1:40" ht="18" customHeight="1">
      <c r="A57" s="366"/>
      <c r="B57" s="410" t="s">
        <v>708</v>
      </c>
      <c r="C57" s="411"/>
      <c r="D57" s="411"/>
      <c r="E57" s="408">
        <f>COUNTIFS($B$11:$B$30,E$54,$C$11:$C$30,"C",$E$11:$E$30,"*")</f>
        <v>0</v>
      </c>
      <c r="F57" s="1229">
        <f>COUNTIFS($B$11:$B$30,E$54,$C$11:$C$30,"D",$E$11:$E$30,"*")</f>
        <v>0</v>
      </c>
      <c r="G57" s="1230"/>
      <c r="H57" s="1231"/>
      <c r="I57" s="1229">
        <f>COUNTIFS($B$11:$B$30,I$54,$C$11:$C$30,"C",$E$11:$E$30,"*")</f>
        <v>1</v>
      </c>
      <c r="J57" s="1230"/>
      <c r="K57" s="1231"/>
      <c r="L57" s="1229">
        <f>COUNTIFS($B$11:$B$30,I$54,$C$11:$C$30,"D",$E$11:$E$30,"*")</f>
        <v>1</v>
      </c>
      <c r="M57" s="1230"/>
      <c r="N57" s="1231"/>
      <c r="O57" s="1229">
        <f>COUNTIFS($B$11:$B$30,O$54,$C$11:$C$30,"C",$E$11:$E$30,"*")</f>
        <v>0</v>
      </c>
      <c r="P57" s="1230"/>
      <c r="Q57" s="1231"/>
      <c r="R57" s="1229">
        <f>COUNTIFS($B$11:$B$30,O$54,$C$11:$C$30,"D",$E$11:$E$30,"*")</f>
        <v>0</v>
      </c>
      <c r="S57" s="1230"/>
      <c r="T57" s="1231"/>
      <c r="U57" s="1229">
        <f>COUNTIFS($B$11:$B$30,U$54,$C$11:$C$30,"C",$E$11:$E$30,"*")</f>
        <v>0</v>
      </c>
      <c r="V57" s="1230"/>
      <c r="W57" s="1231"/>
      <c r="X57" s="1229">
        <f>COUNTIFS($B$11:$B$30,U$54,$C$11:$C$30,"D",$E$11:$E$30,"*")</f>
        <v>0</v>
      </c>
      <c r="Y57" s="1230"/>
      <c r="Z57" s="1231"/>
      <c r="AA57" s="1229">
        <f>COUNTIFS($B$11:$B$30,AA$54,$C$11:$C$30,"C",$E$11:$E$30,"*")</f>
        <v>0</v>
      </c>
      <c r="AB57" s="1230"/>
      <c r="AC57" s="1231"/>
      <c r="AD57" s="1229">
        <f>COUNTIFS($B$11:$B$30,AA$54,$C$11:$C$30,"D",$E$11:$E$30,"*")</f>
        <v>0</v>
      </c>
      <c r="AE57" s="1230"/>
      <c r="AF57" s="1231"/>
      <c r="AG57" s="1229">
        <f>COUNTIFS($B$11:$B$30,AG$54,$C$11:$C$30,"C",$E$11:$E$30,"*")</f>
        <v>0</v>
      </c>
      <c r="AH57" s="1230"/>
      <c r="AI57" s="1231"/>
      <c r="AJ57" s="1229">
        <f>COUNTIFS($B$11:$B$30,AG$54,$C$11:$C$30,"D",$E$11:$E$30,"*")</f>
        <v>0</v>
      </c>
      <c r="AK57" s="1231"/>
      <c r="AL57" s="408">
        <f>COUNTIFS($B$11:$B$30,AL$54,$C$11:$C$30,"C",$E$11:$E$30,"*")</f>
        <v>0</v>
      </c>
      <c r="AM57" s="408">
        <f>COUNTIFS($B$11:$B$30,AL$54,$C$11:$C$30,"D",$E$11:$E$30,"*")</f>
        <v>0</v>
      </c>
      <c r="AN57" s="366"/>
    </row>
    <row r="58" spans="1:40" ht="24.9" customHeight="1">
      <c r="A58" s="366"/>
      <c r="B58" s="410" t="s">
        <v>709</v>
      </c>
      <c r="C58" s="1289"/>
      <c r="D58" s="1290"/>
      <c r="E58" s="1224">
        <f>IF($AK$3="４週",SUMIFS($AK$11:$AK$30,$B$11:$B$30,E54)/4/$AH$5,IF($AK$3="歴月",SUMIFS($AK$11:$AK$30,$B$11:$B$30,E54)/$AL$5,"記載する期間を選択してください"))</f>
        <v>0</v>
      </c>
      <c r="F58" s="1225"/>
      <c r="G58" s="1225"/>
      <c r="H58" s="1227"/>
      <c r="I58" s="1224">
        <f>IF($AK$3="４週",SUMIFS($AK$11:$AK$30,$B$11:$B$30,I54)/4/$AH$5,IF($AK$3="歴月",SUMIFS($AK$11:$AK$30,$B$11:$B$30,I54)/$AL$5,"記載する期間を選択してください"))</f>
        <v>0</v>
      </c>
      <c r="J58" s="1225"/>
      <c r="K58" s="1225"/>
      <c r="L58" s="1225"/>
      <c r="M58" s="1225"/>
      <c r="N58" s="1227"/>
      <c r="O58" s="1224">
        <f>IF($AK$3="４週",SUMIFS($AK$11:$AK$30,$B$11:$B$30,O54)/4/$AH$5,IF($AK$3="歴月",SUMIFS($AK$11:$AK$30,$B$11:$B$30,O54)/$AL$5,"記載する期間を選択してください"))</f>
        <v>0</v>
      </c>
      <c r="P58" s="1225"/>
      <c r="Q58" s="1225"/>
      <c r="R58" s="1225"/>
      <c r="S58" s="1225"/>
      <c r="T58" s="1227"/>
      <c r="U58" s="1295"/>
      <c r="V58" s="1296"/>
      <c r="W58" s="1296"/>
      <c r="X58" s="1296"/>
      <c r="Y58" s="1296"/>
      <c r="Z58" s="1297"/>
      <c r="AA58" s="1224">
        <f>IF($AK$3="４週",SUMIFS($AK$11:$AK$30,$B$11:$B$30,AA54)/4/$AH$5,IF($AK$3="歴月",SUMIFS($AK$11:$AK$30,$B$11:$B$30,AA54)/$AL$5,"記載する期間を選択してください"))</f>
        <v>0</v>
      </c>
      <c r="AB58" s="1225"/>
      <c r="AC58" s="1225"/>
      <c r="AD58" s="1225"/>
      <c r="AE58" s="1225"/>
      <c r="AF58" s="1227"/>
      <c r="AG58" s="1224">
        <f>IF($AK$3="４週",SUMIFS($AK$11:$AK$30,$B$11:$B$30,AG54)/4/$AH$5,IF($AK$3="歴月",SUMIFS($AK$11:$AK$30,$B$11:$B$30,AG54)/$AL$5,"記載する期間を選択してください"))</f>
        <v>0</v>
      </c>
      <c r="AH58" s="1225"/>
      <c r="AI58" s="1225"/>
      <c r="AJ58" s="1225"/>
      <c r="AK58" s="1227"/>
      <c r="AL58" s="1224">
        <f>IF($AK$3="４週",SUMIFS($AK$11:$AK$30,$B$11:$B$30,AL54)/4/$AH$5,IF($AK$3="歴月",SUMIFS($AK$11:$AK$30,$B$11:$B$30,AL54)/$AL$5,"記載する期間を選択してください"))</f>
        <v>0</v>
      </c>
      <c r="AM58" s="1227"/>
      <c r="AN58" s="366"/>
    </row>
    <row r="59" spans="1:40" ht="5.0999999999999996" customHeight="1">
      <c r="A59" s="366"/>
      <c r="B59" s="369"/>
      <c r="C59" s="412">
        <v>2</v>
      </c>
      <c r="D59" s="412"/>
      <c r="E59" s="412">
        <v>3</v>
      </c>
      <c r="F59" s="412"/>
      <c r="G59" s="412"/>
      <c r="H59" s="412"/>
      <c r="I59" s="412">
        <v>4</v>
      </c>
      <c r="J59" s="412"/>
      <c r="K59" s="412"/>
      <c r="L59" s="412"/>
      <c r="M59" s="412"/>
      <c r="N59" s="412"/>
      <c r="O59" s="412">
        <v>5</v>
      </c>
      <c r="P59" s="412"/>
      <c r="Q59" s="412"/>
      <c r="R59" s="412"/>
      <c r="S59" s="412"/>
      <c r="T59" s="412"/>
      <c r="U59" s="412">
        <v>6</v>
      </c>
      <c r="V59" s="412"/>
      <c r="W59" s="412"/>
      <c r="X59" s="412"/>
      <c r="Y59" s="412"/>
      <c r="Z59" s="412"/>
      <c r="AA59" s="412">
        <v>7</v>
      </c>
      <c r="AB59" s="412"/>
      <c r="AC59" s="412"/>
      <c r="AD59" s="412"/>
      <c r="AE59" s="412"/>
      <c r="AF59" s="412"/>
      <c r="AG59" s="412">
        <v>8</v>
      </c>
      <c r="AH59" s="412"/>
      <c r="AI59" s="412"/>
      <c r="AJ59" s="412"/>
      <c r="AK59" s="412"/>
      <c r="AL59" s="412">
        <v>9</v>
      </c>
      <c r="AM59" s="413"/>
      <c r="AN59" s="366"/>
    </row>
    <row r="60" spans="1:40" ht="15" customHeight="1">
      <c r="A60" s="390" t="s">
        <v>710</v>
      </c>
      <c r="B60" s="414"/>
      <c r="C60" s="415"/>
      <c r="D60" s="415"/>
      <c r="E60" s="415"/>
      <c r="F60" s="416"/>
      <c r="G60" s="415"/>
      <c r="H60" s="412"/>
      <c r="I60" s="412"/>
      <c r="J60" s="412"/>
      <c r="K60" s="412"/>
      <c r="L60" s="412"/>
      <c r="M60" s="412"/>
      <c r="N60" s="412"/>
      <c r="O60" s="412"/>
      <c r="P60" s="412"/>
      <c r="Q60" s="412"/>
      <c r="R60" s="412">
        <v>6</v>
      </c>
      <c r="S60" s="412"/>
      <c r="T60" s="412"/>
      <c r="U60" s="412"/>
      <c r="V60" s="412"/>
      <c r="W60" s="412"/>
      <c r="X60" s="412">
        <v>7</v>
      </c>
      <c r="Y60" s="412"/>
      <c r="Z60" s="412"/>
      <c r="AA60" s="412"/>
      <c r="AB60" s="412"/>
      <c r="AC60" s="412"/>
      <c r="AD60" s="412">
        <v>8</v>
      </c>
      <c r="AE60" s="412"/>
      <c r="AF60" s="412"/>
      <c r="AG60" s="417"/>
      <c r="AH60" s="417"/>
      <c r="AI60" s="417"/>
      <c r="AJ60" s="417">
        <v>9</v>
      </c>
      <c r="AK60" s="418"/>
      <c r="AL60" s="418"/>
      <c r="AM60" s="366"/>
    </row>
    <row r="61" spans="1:40" s="390" customFormat="1" ht="15" customHeight="1">
      <c r="A61" s="390" t="s">
        <v>711</v>
      </c>
      <c r="B61" s="391"/>
      <c r="C61" s="391"/>
      <c r="D61" s="391"/>
      <c r="E61" s="391"/>
      <c r="F61" s="391"/>
      <c r="G61" s="391"/>
      <c r="H61" s="365"/>
      <c r="I61" s="365"/>
      <c r="J61" s="365"/>
      <c r="K61" s="365"/>
      <c r="L61" s="365"/>
      <c r="M61" s="365"/>
      <c r="N61" s="365"/>
      <c r="O61" s="365"/>
      <c r="P61" s="365"/>
      <c r="Q61" s="365"/>
      <c r="R61" s="365"/>
      <c r="S61" s="365"/>
      <c r="T61" s="365"/>
      <c r="U61" s="365"/>
      <c r="V61" s="365"/>
      <c r="W61" s="365"/>
      <c r="X61" s="365"/>
      <c r="Y61" s="365"/>
      <c r="Z61" s="365"/>
      <c r="AA61" s="365"/>
      <c r="AB61" s="365"/>
      <c r="AC61" s="365"/>
      <c r="AD61" s="365"/>
      <c r="AE61" s="365"/>
      <c r="AF61" s="365"/>
      <c r="AG61" s="365"/>
      <c r="AH61" s="365"/>
      <c r="AI61" s="365"/>
      <c r="AJ61" s="365"/>
      <c r="AK61" s="365"/>
      <c r="AL61" s="365"/>
      <c r="AM61" s="365"/>
    </row>
    <row r="62" spans="1:40" s="390" customFormat="1" ht="15" customHeight="1">
      <c r="A62" s="390" t="s">
        <v>712</v>
      </c>
      <c r="B62" s="391"/>
      <c r="C62" s="391"/>
      <c r="D62" s="391"/>
      <c r="E62" s="391"/>
      <c r="F62" s="391"/>
      <c r="G62" s="391"/>
      <c r="H62" s="365"/>
      <c r="I62" s="365"/>
      <c r="J62" s="365"/>
      <c r="K62" s="365"/>
      <c r="L62" s="365"/>
      <c r="M62" s="365"/>
      <c r="N62" s="365"/>
      <c r="O62" s="365"/>
      <c r="P62" s="365"/>
      <c r="Q62" s="365"/>
      <c r="R62" s="365"/>
      <c r="S62" s="365"/>
      <c r="T62" s="365"/>
      <c r="U62" s="365"/>
      <c r="V62" s="365"/>
      <c r="W62" s="365"/>
      <c r="X62" s="365"/>
      <c r="Y62" s="365"/>
      <c r="Z62" s="365"/>
      <c r="AA62" s="365"/>
      <c r="AB62" s="365"/>
      <c r="AC62" s="365"/>
      <c r="AD62" s="365"/>
      <c r="AE62" s="365"/>
      <c r="AF62" s="365"/>
      <c r="AG62" s="365"/>
      <c r="AH62" s="365"/>
      <c r="AI62" s="365"/>
      <c r="AJ62" s="365"/>
      <c r="AK62" s="365"/>
      <c r="AL62" s="365"/>
      <c r="AM62" s="365"/>
    </row>
    <row r="63" spans="1:40" s="390" customFormat="1" ht="15" customHeight="1">
      <c r="A63" s="390" t="s">
        <v>713</v>
      </c>
      <c r="B63" s="391"/>
      <c r="C63" s="391"/>
      <c r="D63" s="391"/>
      <c r="E63" s="391"/>
      <c r="F63" s="391"/>
      <c r="G63" s="391"/>
      <c r="H63" s="365"/>
      <c r="I63" s="365"/>
      <c r="J63" s="365"/>
      <c r="K63" s="365"/>
      <c r="L63" s="365"/>
      <c r="M63" s="365"/>
      <c r="N63" s="365"/>
      <c r="O63" s="365"/>
      <c r="P63" s="365"/>
      <c r="Q63" s="365"/>
      <c r="R63" s="365"/>
      <c r="S63" s="365"/>
      <c r="T63" s="365"/>
      <c r="U63" s="365"/>
      <c r="V63" s="365"/>
      <c r="W63" s="365"/>
      <c r="X63" s="365"/>
      <c r="Y63" s="365"/>
      <c r="Z63" s="365"/>
      <c r="AA63" s="365"/>
      <c r="AB63" s="365"/>
      <c r="AC63" s="365"/>
      <c r="AD63" s="365"/>
      <c r="AE63" s="365"/>
      <c r="AF63" s="365"/>
      <c r="AG63" s="365"/>
      <c r="AH63" s="365"/>
      <c r="AI63" s="365"/>
      <c r="AJ63" s="365"/>
      <c r="AK63" s="365"/>
      <c r="AL63" s="365"/>
      <c r="AM63" s="365"/>
    </row>
    <row r="64" spans="1:40" s="390" customFormat="1" ht="15" customHeight="1">
      <c r="A64" s="390" t="s">
        <v>714</v>
      </c>
      <c r="B64" s="391"/>
      <c r="C64" s="391"/>
      <c r="D64" s="391"/>
      <c r="E64" s="391"/>
      <c r="F64" s="391"/>
      <c r="G64" s="391"/>
      <c r="H64" s="365"/>
      <c r="I64" s="365"/>
      <c r="J64" s="365"/>
      <c r="K64" s="365"/>
      <c r="L64" s="365"/>
      <c r="M64" s="365"/>
      <c r="N64" s="365"/>
      <c r="O64" s="365"/>
      <c r="P64" s="365"/>
      <c r="Q64" s="365"/>
      <c r="R64" s="365"/>
      <c r="S64" s="365"/>
      <c r="T64" s="365"/>
      <c r="U64" s="365"/>
      <c r="V64" s="365"/>
      <c r="W64" s="365"/>
      <c r="X64" s="365"/>
      <c r="Y64" s="365"/>
      <c r="Z64" s="365"/>
      <c r="AA64" s="365"/>
      <c r="AB64" s="365"/>
      <c r="AC64" s="365"/>
      <c r="AD64" s="365"/>
      <c r="AE64" s="365"/>
      <c r="AF64" s="365"/>
      <c r="AG64" s="365"/>
      <c r="AH64" s="365"/>
      <c r="AI64" s="365"/>
      <c r="AJ64" s="365"/>
      <c r="AK64" s="365"/>
      <c r="AL64" s="365"/>
      <c r="AM64" s="365"/>
    </row>
    <row r="65" spans="1:7" ht="15" customHeight="1">
      <c r="A65" s="390" t="s">
        <v>715</v>
      </c>
      <c r="B65" s="419"/>
      <c r="C65" s="390"/>
      <c r="D65" s="390"/>
      <c r="E65" s="390"/>
      <c r="F65" s="390"/>
      <c r="G65" s="390"/>
    </row>
    <row r="66" spans="1:7" ht="15" customHeight="1">
      <c r="A66" s="390" t="s">
        <v>716</v>
      </c>
      <c r="B66" s="419"/>
      <c r="C66" s="390"/>
      <c r="D66" s="390"/>
      <c r="E66" s="390"/>
      <c r="F66" s="390"/>
      <c r="G66" s="390"/>
    </row>
    <row r="67" spans="1:7" ht="15" customHeight="1">
      <c r="A67" s="390"/>
      <c r="B67" s="400" t="s">
        <v>717</v>
      </c>
      <c r="C67" s="1187" t="s">
        <v>718</v>
      </c>
      <c r="D67" s="1187"/>
      <c r="E67" s="1187"/>
      <c r="F67" s="390"/>
      <c r="G67" s="390"/>
    </row>
    <row r="68" spans="1:7" ht="15" customHeight="1">
      <c r="A68" s="390"/>
      <c r="B68" s="420" t="s">
        <v>668</v>
      </c>
      <c r="C68" s="1234" t="s">
        <v>719</v>
      </c>
      <c r="D68" s="1234"/>
      <c r="E68" s="1234"/>
      <c r="F68" s="390"/>
      <c r="G68" s="390"/>
    </row>
    <row r="69" spans="1:7" ht="15" customHeight="1">
      <c r="A69" s="390"/>
      <c r="B69" s="420" t="s">
        <v>670</v>
      </c>
      <c r="C69" s="1234" t="s">
        <v>720</v>
      </c>
      <c r="D69" s="1234"/>
      <c r="E69" s="1234"/>
      <c r="F69" s="390"/>
      <c r="G69" s="390"/>
    </row>
    <row r="70" spans="1:7" ht="15" customHeight="1">
      <c r="A70" s="390"/>
      <c r="B70" s="420" t="s">
        <v>671</v>
      </c>
      <c r="C70" s="1234" t="s">
        <v>721</v>
      </c>
      <c r="D70" s="1234"/>
      <c r="E70" s="1234"/>
      <c r="F70" s="390"/>
      <c r="G70" s="390"/>
    </row>
    <row r="71" spans="1:7" ht="15" customHeight="1">
      <c r="A71" s="390"/>
      <c r="B71" s="420" t="s">
        <v>673</v>
      </c>
      <c r="C71" s="1234" t="s">
        <v>722</v>
      </c>
      <c r="D71" s="1234"/>
      <c r="E71" s="1234"/>
      <c r="F71" s="390"/>
      <c r="G71" s="390"/>
    </row>
    <row r="72" spans="1:7" ht="15" customHeight="1">
      <c r="A72" s="390"/>
      <c r="B72" s="390" t="s">
        <v>723</v>
      </c>
      <c r="C72" s="390"/>
      <c r="D72" s="390"/>
      <c r="E72" s="390"/>
      <c r="F72" s="390"/>
      <c r="G72" s="390"/>
    </row>
    <row r="73" spans="1:7" ht="15" customHeight="1">
      <c r="A73" s="390"/>
      <c r="B73" s="390" t="s">
        <v>724</v>
      </c>
      <c r="C73" s="390"/>
      <c r="D73" s="390"/>
      <c r="E73" s="390"/>
      <c r="F73" s="390"/>
      <c r="G73" s="390"/>
    </row>
    <row r="74" spans="1:7" ht="15" customHeight="1">
      <c r="A74" s="390"/>
      <c r="B74" s="390" t="s">
        <v>725</v>
      </c>
      <c r="C74" s="390"/>
      <c r="D74" s="390"/>
      <c r="E74" s="390"/>
      <c r="F74" s="390"/>
      <c r="G74" s="390"/>
    </row>
    <row r="75" spans="1:7" ht="15" customHeight="1">
      <c r="A75" s="390" t="s">
        <v>726</v>
      </c>
      <c r="B75" s="419"/>
      <c r="C75" s="390"/>
      <c r="D75" s="390"/>
      <c r="E75" s="390"/>
      <c r="F75" s="390"/>
      <c r="G75" s="390"/>
    </row>
    <row r="76" spans="1:7" ht="15" customHeight="1">
      <c r="A76" s="390" t="s">
        <v>785</v>
      </c>
      <c r="B76" s="419"/>
      <c r="C76" s="390"/>
      <c r="D76" s="390"/>
      <c r="E76" s="390"/>
      <c r="F76" s="390"/>
      <c r="G76" s="390"/>
    </row>
    <row r="77" spans="1:7" ht="15" customHeight="1">
      <c r="A77" s="390" t="s">
        <v>728</v>
      </c>
      <c r="B77" s="419"/>
      <c r="C77" s="390"/>
      <c r="D77" s="390"/>
      <c r="E77" s="390"/>
      <c r="F77" s="390"/>
      <c r="G77" s="390"/>
    </row>
    <row r="78" spans="1:7" ht="15" customHeight="1">
      <c r="A78" s="390" t="s">
        <v>729</v>
      </c>
      <c r="B78" s="419"/>
      <c r="C78" s="390"/>
      <c r="D78" s="390"/>
      <c r="E78" s="390"/>
      <c r="F78" s="390"/>
      <c r="G78" s="390"/>
    </row>
    <row r="79" spans="1:7" ht="15" customHeight="1">
      <c r="A79" s="390" t="s">
        <v>730</v>
      </c>
      <c r="B79" s="419"/>
      <c r="C79" s="390"/>
      <c r="D79" s="390"/>
      <c r="E79" s="390"/>
      <c r="F79" s="390"/>
      <c r="G79" s="390"/>
    </row>
    <row r="80" spans="1:7" ht="15" customHeight="1">
      <c r="A80" s="390" t="s">
        <v>731</v>
      </c>
      <c r="B80" s="419"/>
      <c r="C80" s="390"/>
      <c r="D80" s="390"/>
      <c r="E80" s="390"/>
      <c r="F80" s="390"/>
      <c r="G80" s="390"/>
    </row>
    <row r="81" spans="1:7" ht="15" customHeight="1">
      <c r="A81" s="390"/>
      <c r="B81" s="390" t="s">
        <v>732</v>
      </c>
      <c r="C81" s="390"/>
      <c r="D81" s="390"/>
      <c r="E81" s="390"/>
      <c r="F81" s="390"/>
      <c r="G81" s="390"/>
    </row>
    <row r="82" spans="1:7" ht="15" customHeight="1">
      <c r="A82" s="390"/>
      <c r="B82" s="390" t="s">
        <v>733</v>
      </c>
      <c r="C82" s="390"/>
      <c r="D82" s="390"/>
      <c r="E82" s="390"/>
      <c r="F82" s="390"/>
      <c r="G82" s="390"/>
    </row>
    <row r="83" spans="1:7" ht="15" customHeight="1">
      <c r="A83" s="390" t="s">
        <v>734</v>
      </c>
      <c r="B83" s="419"/>
      <c r="C83" s="390"/>
      <c r="D83" s="390"/>
      <c r="E83" s="390"/>
      <c r="F83" s="390"/>
      <c r="G83" s="390"/>
    </row>
    <row r="84" spans="1:7" ht="15" customHeight="1">
      <c r="A84" s="390" t="s">
        <v>735</v>
      </c>
      <c r="B84" s="419"/>
      <c r="C84" s="390"/>
      <c r="D84" s="390"/>
      <c r="E84" s="390"/>
      <c r="F84" s="390"/>
      <c r="G84" s="390"/>
    </row>
    <row r="85" spans="1:7" ht="15" customHeight="1">
      <c r="A85" s="390" t="s">
        <v>736</v>
      </c>
      <c r="B85" s="419"/>
      <c r="C85" s="390"/>
      <c r="D85" s="390"/>
      <c r="E85" s="390"/>
      <c r="F85" s="390"/>
      <c r="G85" s="390"/>
    </row>
    <row r="86" spans="1:7" ht="15" customHeight="1">
      <c r="A86" s="390" t="s">
        <v>737</v>
      </c>
      <c r="B86" s="419"/>
      <c r="C86" s="390"/>
      <c r="D86" s="390"/>
      <c r="E86" s="390"/>
      <c r="F86" s="390"/>
      <c r="G86" s="390"/>
    </row>
    <row r="87" spans="1:7" ht="15" customHeight="1">
      <c r="A87" s="390" t="s">
        <v>738</v>
      </c>
      <c r="B87" s="419"/>
      <c r="C87" s="390"/>
      <c r="D87" s="390"/>
      <c r="E87" s="390"/>
      <c r="F87" s="390"/>
      <c r="G87" s="390"/>
    </row>
    <row r="88" spans="1:7" ht="15" customHeight="1">
      <c r="A88" s="390" t="s">
        <v>739</v>
      </c>
      <c r="B88" s="419"/>
      <c r="C88" s="390"/>
      <c r="D88" s="390"/>
      <c r="E88" s="390"/>
      <c r="F88" s="390"/>
      <c r="G88" s="390"/>
    </row>
    <row r="89" spans="1:7" ht="15" customHeight="1">
      <c r="A89" s="390" t="s">
        <v>740</v>
      </c>
      <c r="B89" s="419"/>
      <c r="C89" s="390"/>
      <c r="D89" s="390"/>
      <c r="E89" s="390"/>
      <c r="F89" s="390"/>
      <c r="G89" s="390"/>
    </row>
    <row r="90" spans="1:7" ht="15" customHeight="1">
      <c r="A90" s="390" t="s">
        <v>741</v>
      </c>
      <c r="B90" s="419"/>
      <c r="C90" s="390"/>
      <c r="D90" s="390"/>
      <c r="E90" s="390"/>
      <c r="F90" s="390"/>
      <c r="G90" s="390"/>
    </row>
  </sheetData>
  <mergeCells count="267">
    <mergeCell ref="U54:Z54"/>
    <mergeCell ref="AA54:AF54"/>
    <mergeCell ref="R57:T57"/>
    <mergeCell ref="U57:W57"/>
    <mergeCell ref="C70:E70"/>
    <mergeCell ref="C71:E71"/>
    <mergeCell ref="AA58:AF58"/>
    <mergeCell ref="AG58:AK58"/>
    <mergeCell ref="AL58:AM58"/>
    <mergeCell ref="C67:E67"/>
    <mergeCell ref="C68:E68"/>
    <mergeCell ref="C69:E69"/>
    <mergeCell ref="X57:Z57"/>
    <mergeCell ref="AA57:AC57"/>
    <mergeCell ref="AD57:AF57"/>
    <mergeCell ref="AG57:AI57"/>
    <mergeCell ref="AJ57:AK57"/>
    <mergeCell ref="C58:D58"/>
    <mergeCell ref="E58:H58"/>
    <mergeCell ref="I58:N58"/>
    <mergeCell ref="O58:T58"/>
    <mergeCell ref="U58:Z58"/>
    <mergeCell ref="F57:H57"/>
    <mergeCell ref="I57:K57"/>
    <mergeCell ref="L57:N57"/>
    <mergeCell ref="O57:Q57"/>
    <mergeCell ref="AG54:AK54"/>
    <mergeCell ref="AL54:AM54"/>
    <mergeCell ref="F55:H55"/>
    <mergeCell ref="I55:K55"/>
    <mergeCell ref="L55:N55"/>
    <mergeCell ref="O55:Q55"/>
    <mergeCell ref="R55:T55"/>
    <mergeCell ref="U55:W55"/>
    <mergeCell ref="U56:W56"/>
    <mergeCell ref="X56:Z56"/>
    <mergeCell ref="AA56:AC56"/>
    <mergeCell ref="AD56:AF56"/>
    <mergeCell ref="AG56:AI56"/>
    <mergeCell ref="AJ56:AK56"/>
    <mergeCell ref="X55:Z55"/>
    <mergeCell ref="AA55:AC55"/>
    <mergeCell ref="AD55:AF55"/>
    <mergeCell ref="AG55:AI55"/>
    <mergeCell ref="AJ55:AK55"/>
    <mergeCell ref="F56:H56"/>
    <mergeCell ref="I56:K56"/>
    <mergeCell ref="L56:N56"/>
    <mergeCell ref="O56:Q56"/>
    <mergeCell ref="R56:T56"/>
    <mergeCell ref="A51:B51"/>
    <mergeCell ref="C51:D51"/>
    <mergeCell ref="E51:H51"/>
    <mergeCell ref="I51:N51"/>
    <mergeCell ref="O51:T51"/>
    <mergeCell ref="C54:D54"/>
    <mergeCell ref="E54:H54"/>
    <mergeCell ref="I54:N54"/>
    <mergeCell ref="O54:T54"/>
    <mergeCell ref="AJ47:AK47"/>
    <mergeCell ref="AM47:AN47"/>
    <mergeCell ref="A50:B50"/>
    <mergeCell ref="C50:D50"/>
    <mergeCell ref="E50:H50"/>
    <mergeCell ref="I50:N50"/>
    <mergeCell ref="O50:T50"/>
    <mergeCell ref="R47:T47"/>
    <mergeCell ref="U47:W47"/>
    <mergeCell ref="X47:Z47"/>
    <mergeCell ref="AA47:AC47"/>
    <mergeCell ref="AD47:AF47"/>
    <mergeCell ref="AG47:AI47"/>
    <mergeCell ref="AA46:AC46"/>
    <mergeCell ref="AD46:AF46"/>
    <mergeCell ref="AG46:AI46"/>
    <mergeCell ref="AJ46:AK46"/>
    <mergeCell ref="AM46:AN46"/>
    <mergeCell ref="A47:C47"/>
    <mergeCell ref="F47:H47"/>
    <mergeCell ref="I47:K47"/>
    <mergeCell ref="L47:N47"/>
    <mergeCell ref="O47:Q47"/>
    <mergeCell ref="AL45:AL46"/>
    <mergeCell ref="AM45:AN45"/>
    <mergeCell ref="B46:C46"/>
    <mergeCell ref="F46:H46"/>
    <mergeCell ref="I46:K46"/>
    <mergeCell ref="L46:N46"/>
    <mergeCell ref="O46:Q46"/>
    <mergeCell ref="R46:T46"/>
    <mergeCell ref="U46:W46"/>
    <mergeCell ref="X46:Z46"/>
    <mergeCell ref="U45:W45"/>
    <mergeCell ref="X45:Z45"/>
    <mergeCell ref="AA45:AC45"/>
    <mergeCell ref="AD45:AF45"/>
    <mergeCell ref="AG45:AI45"/>
    <mergeCell ref="AJ45:AK45"/>
    <mergeCell ref="A45:C45"/>
    <mergeCell ref="F45:H45"/>
    <mergeCell ref="I45:K45"/>
    <mergeCell ref="L45:N45"/>
    <mergeCell ref="O45:Q45"/>
    <mergeCell ref="R45:T45"/>
    <mergeCell ref="X44:Z44"/>
    <mergeCell ref="AA44:AC44"/>
    <mergeCell ref="AD44:AF44"/>
    <mergeCell ref="AG44:AI44"/>
    <mergeCell ref="AJ44:AK44"/>
    <mergeCell ref="AM44:AN44"/>
    <mergeCell ref="AJ43:AK43"/>
    <mergeCell ref="AL43:AL44"/>
    <mergeCell ref="AM43:AN43"/>
    <mergeCell ref="B44:C44"/>
    <mergeCell ref="F44:H44"/>
    <mergeCell ref="I44:K44"/>
    <mergeCell ref="L44:N44"/>
    <mergeCell ref="O44:Q44"/>
    <mergeCell ref="R44:T44"/>
    <mergeCell ref="U44:W44"/>
    <mergeCell ref="R43:T43"/>
    <mergeCell ref="U43:W43"/>
    <mergeCell ref="X43:Z43"/>
    <mergeCell ref="AA43:AC43"/>
    <mergeCell ref="AD43:AF43"/>
    <mergeCell ref="AG43:AI43"/>
    <mergeCell ref="AA42:AC42"/>
    <mergeCell ref="AD42:AF42"/>
    <mergeCell ref="AG42:AI42"/>
    <mergeCell ref="AJ42:AK42"/>
    <mergeCell ref="AM42:AN42"/>
    <mergeCell ref="A43:C43"/>
    <mergeCell ref="F43:H43"/>
    <mergeCell ref="I43:K43"/>
    <mergeCell ref="L43:N43"/>
    <mergeCell ref="O43:Q43"/>
    <mergeCell ref="AL41:AL42"/>
    <mergeCell ref="AM41:AN41"/>
    <mergeCell ref="B42:C42"/>
    <mergeCell ref="F42:H42"/>
    <mergeCell ref="I42:K42"/>
    <mergeCell ref="L42:N42"/>
    <mergeCell ref="O42:Q42"/>
    <mergeCell ref="R42:T42"/>
    <mergeCell ref="U42:W42"/>
    <mergeCell ref="X42:Z42"/>
    <mergeCell ref="U41:W41"/>
    <mergeCell ref="X41:Z41"/>
    <mergeCell ref="AA41:AC41"/>
    <mergeCell ref="AD41:AF41"/>
    <mergeCell ref="AG41:AI41"/>
    <mergeCell ref="AJ41:AK41"/>
    <mergeCell ref="A41:C41"/>
    <mergeCell ref="F41:H41"/>
    <mergeCell ref="I41:K41"/>
    <mergeCell ref="L41:N41"/>
    <mergeCell ref="O41:Q41"/>
    <mergeCell ref="R41:T41"/>
    <mergeCell ref="X40:Z40"/>
    <mergeCell ref="AA40:AC40"/>
    <mergeCell ref="AD40:AF40"/>
    <mergeCell ref="AG40:AI40"/>
    <mergeCell ref="AJ40:AK40"/>
    <mergeCell ref="AM40:AN40"/>
    <mergeCell ref="F40:H40"/>
    <mergeCell ref="I40:K40"/>
    <mergeCell ref="L40:N40"/>
    <mergeCell ref="O40:Q40"/>
    <mergeCell ref="R40:T40"/>
    <mergeCell ref="U40:W40"/>
    <mergeCell ref="X39:Z39"/>
    <mergeCell ref="AA39:AC39"/>
    <mergeCell ref="AD39:AF39"/>
    <mergeCell ref="AG39:AI39"/>
    <mergeCell ref="AJ39:AK39"/>
    <mergeCell ref="AM39:AN39"/>
    <mergeCell ref="F39:H39"/>
    <mergeCell ref="I39:K39"/>
    <mergeCell ref="L39:N39"/>
    <mergeCell ref="O39:Q39"/>
    <mergeCell ref="R39:T39"/>
    <mergeCell ref="U39:W39"/>
    <mergeCell ref="X38:Z38"/>
    <mergeCell ref="AA38:AC38"/>
    <mergeCell ref="AD38:AF38"/>
    <mergeCell ref="AG38:AI38"/>
    <mergeCell ref="AJ38:AK38"/>
    <mergeCell ref="AM38:AN38"/>
    <mergeCell ref="AD37:AF37"/>
    <mergeCell ref="AG37:AI37"/>
    <mergeCell ref="AJ37:AK37"/>
    <mergeCell ref="AM37:AN37"/>
    <mergeCell ref="F38:H38"/>
    <mergeCell ref="I38:K38"/>
    <mergeCell ref="L38:N38"/>
    <mergeCell ref="O38:Q38"/>
    <mergeCell ref="R38:T38"/>
    <mergeCell ref="U38:W38"/>
    <mergeCell ref="AM36:AN36"/>
    <mergeCell ref="A37:C37"/>
    <mergeCell ref="F37:H37"/>
    <mergeCell ref="I37:K37"/>
    <mergeCell ref="L37:N37"/>
    <mergeCell ref="O37:Q37"/>
    <mergeCell ref="R37:T37"/>
    <mergeCell ref="U37:W37"/>
    <mergeCell ref="X37:Z37"/>
    <mergeCell ref="AA37:AC37"/>
    <mergeCell ref="U36:W36"/>
    <mergeCell ref="X36:Z36"/>
    <mergeCell ref="AA36:AC36"/>
    <mergeCell ref="AD36:AF36"/>
    <mergeCell ref="AG36:AI36"/>
    <mergeCell ref="AJ36:AK36"/>
    <mergeCell ref="A36:C36"/>
    <mergeCell ref="F36:H36"/>
    <mergeCell ref="I36:K36"/>
    <mergeCell ref="L36:N36"/>
    <mergeCell ref="O36:Q36"/>
    <mergeCell ref="R36:T36"/>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5">
    <dataValidation type="whole" operator="greaterThanOrEqual" allowBlank="1" showInputMessage="1" showErrorMessage="1" sqref="AG37:AG47 L37:L47 O37:O47 R37:R47 U37:U47 X37:X47 AA37:AA47 AD37:AD47 I37:I47 D37:F47" xr:uid="{48C3B910-7A58-42B3-AD79-04C12E0C7A62}">
      <formula1>0</formula1>
    </dataValidation>
    <dataValidation type="list" allowBlank="1" showInputMessage="1" showErrorMessage="1" sqref="C11:C30" xr:uid="{D71C6212-AB0B-4683-A5F7-D13AC18CD408}">
      <formula1>"A,B,C,D"</formula1>
    </dataValidation>
    <dataValidation operator="greaterThanOrEqual" allowBlank="1" showInputMessage="1" showErrorMessage="1" sqref="I48:I49 I52 L48:L49 L52 AL37:AL41 AJ37:AJ47 AM36 AM42 AM44 AL43 AM46 AL45" xr:uid="{01CEBCE3-CCA0-4155-9A74-B434654E05A0}"/>
    <dataValidation type="list" allowBlank="1" showInputMessage="1" showErrorMessage="1" sqref="AK4:AN4" xr:uid="{17EAE141-7CAA-47EB-B074-C7E83391F61C}">
      <formula1>"予定,実績"</formula1>
    </dataValidation>
    <dataValidation type="list" allowBlank="1" showInputMessage="1" sqref="B11:B30" xr:uid="{041D36B8-A67D-4C23-8D6E-6EEDC0F0AAA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2" manualBreakCount="2">
    <brk id="34" max="39" man="1"/>
    <brk id="74" max="39"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30C31-333C-4AA8-8631-6815768C9A87}">
  <dimension ref="A1:AQ101"/>
  <sheetViews>
    <sheetView showGridLines="0" view="pageBreakPreview" zoomScaleNormal="100" zoomScaleSheetLayoutView="100" workbookViewId="0">
      <selection activeCell="AH11" sqref="AH11:AJ30"/>
    </sheetView>
  </sheetViews>
  <sheetFormatPr defaultColWidth="9.109375" defaultRowHeight="21" customHeight="1"/>
  <cols>
    <col min="1" max="1" width="2.77734375" style="369" customWidth="1"/>
    <col min="2" max="2" width="16.55468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836</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v>40</v>
      </c>
      <c r="AI5" s="1180"/>
      <c r="AJ5" s="1180"/>
      <c r="AK5" s="372" t="s">
        <v>654</v>
      </c>
      <c r="AL5" s="374">
        <v>160</v>
      </c>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752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 t="shared" ref="AL12:AL30" si="1">IF($AK$3="４週",AK12/4,AK12/(DAY(EOMONTH($F$9,0))/7))</f>
        <v>0</v>
      </c>
      <c r="AM12" s="1193"/>
      <c r="AN12" s="1193"/>
    </row>
    <row r="13" spans="1:40" ht="18" customHeight="1">
      <c r="A13" s="378">
        <v>3</v>
      </c>
      <c r="B13" s="379" t="s">
        <v>752</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 t="shared" si="1"/>
        <v>0</v>
      </c>
      <c r="AM13" s="1193"/>
      <c r="AN13" s="1193"/>
    </row>
    <row r="14" spans="1:40" ht="18" customHeight="1">
      <c r="A14" s="378">
        <v>4</v>
      </c>
      <c r="B14" s="379" t="s">
        <v>753</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 t="shared" si="1"/>
        <v>0</v>
      </c>
      <c r="AM14" s="1193"/>
      <c r="AN14" s="1193"/>
    </row>
    <row r="15" spans="1:40" ht="18" customHeight="1">
      <c r="A15" s="378">
        <v>5</v>
      </c>
      <c r="B15" s="379" t="s">
        <v>754</v>
      </c>
      <c r="C15" s="380" t="s">
        <v>668</v>
      </c>
      <c r="D15" s="381"/>
      <c r="E15" s="382" t="s">
        <v>837</v>
      </c>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si="1"/>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3"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3"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3"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3" ht="21" customHeight="1">
      <c r="A36" s="365" t="s">
        <v>838</v>
      </c>
      <c r="B36" s="375"/>
      <c r="C36" s="375"/>
      <c r="D36" s="375"/>
      <c r="E36" s="375"/>
      <c r="F36" s="375"/>
      <c r="G36" s="390"/>
      <c r="H36" s="390"/>
      <c r="I36" s="390"/>
      <c r="J36" s="390"/>
      <c r="K36" s="390"/>
      <c r="L36" s="390"/>
      <c r="M36" s="390"/>
      <c r="N36" s="390"/>
      <c r="O36" s="390"/>
      <c r="AM36" s="375"/>
      <c r="AN36" s="366"/>
    </row>
    <row r="37" spans="1:43" ht="24.9" customHeight="1">
      <c r="A37" s="392"/>
      <c r="B37" s="1188" t="s">
        <v>839</v>
      </c>
      <c r="C37" s="1202"/>
      <c r="D37" s="1188" t="s">
        <v>840</v>
      </c>
      <c r="E37" s="1202"/>
      <c r="F37" s="1301" t="s">
        <v>841</v>
      </c>
      <c r="G37" s="1302"/>
      <c r="H37" s="1302"/>
      <c r="I37" s="1302"/>
      <c r="J37" s="1302"/>
      <c r="K37" s="1303"/>
      <c r="L37" s="1301" t="s">
        <v>842</v>
      </c>
      <c r="M37" s="1302"/>
      <c r="N37" s="1302"/>
      <c r="O37" s="1302"/>
      <c r="P37" s="1302"/>
      <c r="Q37" s="1303"/>
      <c r="R37" s="1301" t="s">
        <v>843</v>
      </c>
      <c r="S37" s="1302"/>
      <c r="T37" s="1302"/>
      <c r="U37" s="1302"/>
      <c r="V37" s="1302"/>
      <c r="W37" s="1303"/>
      <c r="X37" s="1301" t="s">
        <v>844</v>
      </c>
      <c r="Y37" s="1302"/>
      <c r="Z37" s="1302"/>
      <c r="AA37" s="1302"/>
      <c r="AB37" s="1302"/>
      <c r="AC37" s="1303"/>
      <c r="AD37" s="392"/>
      <c r="AE37" s="392"/>
      <c r="AF37" s="392"/>
      <c r="AG37" s="392"/>
      <c r="AH37" s="392"/>
      <c r="AI37" s="392"/>
      <c r="AJ37" s="392"/>
      <c r="AK37" s="392"/>
      <c r="AL37" s="392"/>
      <c r="AM37" s="392"/>
      <c r="AN37" s="392"/>
      <c r="AO37" s="392"/>
      <c r="AP37" s="392"/>
      <c r="AQ37" s="392"/>
    </row>
    <row r="38" spans="1:43" ht="18" customHeight="1">
      <c r="A38" s="392"/>
      <c r="B38" s="1188" t="s">
        <v>845</v>
      </c>
      <c r="C38" s="1202"/>
      <c r="D38" s="1298" t="s">
        <v>689</v>
      </c>
      <c r="E38" s="1299"/>
      <c r="F38" s="1298" t="s">
        <v>689</v>
      </c>
      <c r="G38" s="1300"/>
      <c r="H38" s="1300"/>
      <c r="I38" s="1300"/>
      <c r="J38" s="1300"/>
      <c r="K38" s="1299"/>
      <c r="L38" s="1298"/>
      <c r="M38" s="1300"/>
      <c r="N38" s="1300"/>
      <c r="O38" s="1300"/>
      <c r="P38" s="1300"/>
      <c r="Q38" s="1299"/>
      <c r="R38" s="1298"/>
      <c r="S38" s="1300"/>
      <c r="T38" s="1300"/>
      <c r="U38" s="1300"/>
      <c r="V38" s="1300"/>
      <c r="W38" s="1299"/>
      <c r="X38" s="1298"/>
      <c r="Y38" s="1300"/>
      <c r="Z38" s="1300"/>
      <c r="AA38" s="1300"/>
      <c r="AB38" s="1300"/>
      <c r="AC38" s="1299"/>
      <c r="AD38" s="392"/>
      <c r="AE38" s="392"/>
      <c r="AF38" s="392"/>
      <c r="AG38" s="392"/>
      <c r="AH38" s="392"/>
      <c r="AI38" s="392"/>
      <c r="AJ38" s="392"/>
      <c r="AK38" s="392"/>
      <c r="AL38" s="392"/>
      <c r="AM38" s="392"/>
      <c r="AN38" s="392"/>
      <c r="AO38" s="392"/>
      <c r="AP38" s="392"/>
      <c r="AQ38" s="392"/>
    </row>
    <row r="39" spans="1:43" ht="24.9" customHeight="1">
      <c r="A39" s="392"/>
      <c r="B39" s="1194" t="s">
        <v>846</v>
      </c>
      <c r="C39" s="1194"/>
      <c r="D39" s="1304"/>
      <c r="E39" s="1304"/>
      <c r="F39" s="1305">
        <v>20</v>
      </c>
      <c r="G39" s="1305"/>
      <c r="H39" s="1305"/>
      <c r="I39" s="1305"/>
      <c r="J39" s="1305"/>
      <c r="K39" s="1305"/>
      <c r="L39" s="1305"/>
      <c r="M39" s="1305"/>
      <c r="N39" s="1305"/>
      <c r="O39" s="1305"/>
      <c r="P39" s="1305"/>
      <c r="Q39" s="1305"/>
      <c r="R39" s="1305"/>
      <c r="S39" s="1305"/>
      <c r="T39" s="1305"/>
      <c r="U39" s="1305"/>
      <c r="V39" s="1305"/>
      <c r="W39" s="1305"/>
      <c r="X39" s="1305"/>
      <c r="Y39" s="1305"/>
      <c r="Z39" s="1305"/>
      <c r="AA39" s="1305"/>
      <c r="AB39" s="1305"/>
      <c r="AC39" s="1305"/>
      <c r="AD39" s="392"/>
      <c r="AE39" s="392"/>
      <c r="AF39" s="392"/>
      <c r="AG39" s="392"/>
      <c r="AH39" s="392"/>
      <c r="AI39" s="392"/>
      <c r="AJ39" s="392"/>
      <c r="AK39" s="392"/>
      <c r="AL39" s="392"/>
      <c r="AM39" s="392"/>
      <c r="AN39" s="392"/>
      <c r="AO39" s="392"/>
      <c r="AP39" s="392"/>
      <c r="AQ39" s="392"/>
    </row>
    <row r="40" spans="1:43" ht="5.0999999999999996" customHeight="1">
      <c r="A40" s="392"/>
      <c r="B40" s="391"/>
      <c r="C40" s="391"/>
      <c r="D40" s="391"/>
      <c r="E40" s="391"/>
      <c r="F40" s="446"/>
      <c r="G40" s="446"/>
      <c r="H40" s="446"/>
      <c r="I40" s="446"/>
      <c r="J40" s="446"/>
      <c r="K40" s="446"/>
      <c r="L40" s="446"/>
      <c r="M40" s="446"/>
      <c r="N40" s="446"/>
      <c r="O40" s="446"/>
      <c r="P40" s="446"/>
      <c r="Q40" s="446"/>
      <c r="R40" s="446"/>
      <c r="S40" s="446"/>
      <c r="T40" s="446"/>
      <c r="U40" s="446"/>
      <c r="V40" s="446"/>
      <c r="W40" s="446"/>
      <c r="X40" s="392"/>
      <c r="Y40" s="392"/>
      <c r="Z40" s="392"/>
      <c r="AA40" s="392"/>
      <c r="AB40" s="392"/>
      <c r="AC40" s="392"/>
      <c r="AD40" s="392"/>
      <c r="AE40" s="392"/>
      <c r="AF40" s="392"/>
      <c r="AG40" s="392"/>
      <c r="AH40" s="392"/>
      <c r="AI40" s="392"/>
      <c r="AJ40" s="392"/>
      <c r="AK40" s="392"/>
      <c r="AL40" s="392"/>
      <c r="AM40" s="392"/>
      <c r="AN40" s="392"/>
      <c r="AO40" s="392"/>
      <c r="AP40" s="392"/>
      <c r="AQ40" s="392"/>
    </row>
    <row r="41" spans="1:43" ht="21" customHeight="1">
      <c r="A41" s="365" t="s">
        <v>847</v>
      </c>
      <c r="B41" s="375"/>
      <c r="C41" s="375"/>
      <c r="D41" s="375"/>
      <c r="E41" s="375"/>
      <c r="F41" s="375"/>
      <c r="G41" s="390"/>
      <c r="H41" s="390"/>
      <c r="I41" s="390"/>
      <c r="J41" s="390"/>
      <c r="K41" s="390"/>
      <c r="L41" s="390"/>
      <c r="M41" s="390"/>
      <c r="N41" s="390"/>
      <c r="O41" s="390"/>
      <c r="AM41" s="375"/>
      <c r="AN41" s="366"/>
    </row>
    <row r="42" spans="1:43" ht="24.9" customHeight="1">
      <c r="A42" s="1187"/>
      <c r="B42" s="1187"/>
      <c r="C42" s="1187"/>
      <c r="D42" s="423">
        <v>4</v>
      </c>
      <c r="E42" s="423">
        <v>5</v>
      </c>
      <c r="F42" s="1245">
        <v>6</v>
      </c>
      <c r="G42" s="1245"/>
      <c r="H42" s="1245"/>
      <c r="I42" s="1245">
        <v>7</v>
      </c>
      <c r="J42" s="1245"/>
      <c r="K42" s="1245"/>
      <c r="L42" s="1245">
        <v>8</v>
      </c>
      <c r="M42" s="1245"/>
      <c r="N42" s="1245"/>
      <c r="O42" s="1245">
        <v>9</v>
      </c>
      <c r="P42" s="1245"/>
      <c r="Q42" s="1245"/>
      <c r="R42" s="1245">
        <v>10</v>
      </c>
      <c r="S42" s="1245"/>
      <c r="T42" s="1245"/>
      <c r="U42" s="1245">
        <v>11</v>
      </c>
      <c r="V42" s="1245"/>
      <c r="W42" s="1245"/>
      <c r="X42" s="1245">
        <v>12</v>
      </c>
      <c r="Y42" s="1245"/>
      <c r="Z42" s="1245"/>
      <c r="AA42" s="1245">
        <v>1</v>
      </c>
      <c r="AB42" s="1245"/>
      <c r="AC42" s="1245"/>
      <c r="AD42" s="1245">
        <v>2</v>
      </c>
      <c r="AE42" s="1245"/>
      <c r="AF42" s="1245"/>
      <c r="AG42" s="1245">
        <v>3</v>
      </c>
      <c r="AH42" s="1245"/>
      <c r="AI42" s="1245"/>
      <c r="AJ42" s="1187" t="s">
        <v>756</v>
      </c>
      <c r="AK42" s="1187"/>
      <c r="AL42" s="410" t="s">
        <v>757</v>
      </c>
      <c r="AM42" s="410" t="s">
        <v>763</v>
      </c>
      <c r="AN42" s="392"/>
      <c r="AO42" s="392"/>
      <c r="AP42" s="392"/>
      <c r="AQ42" s="392"/>
    </row>
    <row r="43" spans="1:43" ht="18" customHeight="1">
      <c r="A43" s="1249" t="s">
        <v>764</v>
      </c>
      <c r="B43" s="1249"/>
      <c r="C43" s="1249"/>
      <c r="D43" s="388">
        <f>SUM(D44:D48)</f>
        <v>1840</v>
      </c>
      <c r="E43" s="388">
        <f>SUM(E44:E48)</f>
        <v>1728</v>
      </c>
      <c r="F43" s="1250">
        <f>SUM(F44:H48)</f>
        <v>1840</v>
      </c>
      <c r="G43" s="1250"/>
      <c r="H43" s="1250"/>
      <c r="I43" s="1250">
        <f>SUM(I44:K48)</f>
        <v>1932</v>
      </c>
      <c r="J43" s="1250"/>
      <c r="K43" s="1250"/>
      <c r="L43" s="1250">
        <f>SUM(L44:N48)</f>
        <v>1932</v>
      </c>
      <c r="M43" s="1250"/>
      <c r="N43" s="1250"/>
      <c r="O43" s="1250">
        <f>SUM(O44:Q48)</f>
        <v>1748</v>
      </c>
      <c r="P43" s="1250"/>
      <c r="Q43" s="1250"/>
      <c r="R43" s="1250">
        <f>SUM(R44:T48)</f>
        <v>1840</v>
      </c>
      <c r="S43" s="1250"/>
      <c r="T43" s="1250"/>
      <c r="U43" s="1250">
        <f>SUM(U44:W48)</f>
        <v>1840</v>
      </c>
      <c r="V43" s="1250"/>
      <c r="W43" s="1250"/>
      <c r="X43" s="1250">
        <f>SUM(X44:Z48)</f>
        <v>1748</v>
      </c>
      <c r="Y43" s="1250"/>
      <c r="Z43" s="1250"/>
      <c r="AA43" s="1250">
        <f>SUM(AA44:AC48)</f>
        <v>1748</v>
      </c>
      <c r="AB43" s="1250"/>
      <c r="AC43" s="1250"/>
      <c r="AD43" s="1250">
        <f>SUM(AD44:AF48)</f>
        <v>1748</v>
      </c>
      <c r="AE43" s="1250"/>
      <c r="AF43" s="1250"/>
      <c r="AG43" s="1250">
        <f>SUM(AG44:AI48)</f>
        <v>1840</v>
      </c>
      <c r="AH43" s="1250"/>
      <c r="AI43" s="1250"/>
      <c r="AJ43" s="1234">
        <f t="shared" ref="AJ43:AJ48" si="3">SUM(D43:AI43)</f>
        <v>21784</v>
      </c>
      <c r="AK43" s="1234"/>
      <c r="AL43" s="1247">
        <f>ROUNDUP(((AJ43-AJ49-AJ50)+AJ49*0.5+AJ50*0.75)/AJ51,1)</f>
        <v>84.199999999999989</v>
      </c>
      <c r="AM43" s="1247">
        <f>ROUND((2*AJ44+3*AJ45+4*AJ46+5*AJ47+6*AJ48)/AJ43,1)</f>
        <v>4.7</v>
      </c>
      <c r="AN43" s="392"/>
      <c r="AO43" s="392"/>
      <c r="AP43" s="392"/>
      <c r="AQ43" s="392"/>
    </row>
    <row r="44" spans="1:43" ht="18" customHeight="1">
      <c r="A44" s="1204" t="s">
        <v>765</v>
      </c>
      <c r="B44" s="1205"/>
      <c r="C44" s="1206"/>
      <c r="D44" s="383">
        <v>100</v>
      </c>
      <c r="E44" s="383">
        <v>95</v>
      </c>
      <c r="F44" s="1246">
        <v>100</v>
      </c>
      <c r="G44" s="1246"/>
      <c r="H44" s="1246"/>
      <c r="I44" s="1246">
        <v>105</v>
      </c>
      <c r="J44" s="1246"/>
      <c r="K44" s="1246"/>
      <c r="L44" s="1246">
        <v>105</v>
      </c>
      <c r="M44" s="1246"/>
      <c r="N44" s="1246"/>
      <c r="O44" s="1246">
        <v>95</v>
      </c>
      <c r="P44" s="1246"/>
      <c r="Q44" s="1246"/>
      <c r="R44" s="1246">
        <v>100</v>
      </c>
      <c r="S44" s="1246"/>
      <c r="T44" s="1246"/>
      <c r="U44" s="1246">
        <v>100</v>
      </c>
      <c r="V44" s="1246"/>
      <c r="W44" s="1246"/>
      <c r="X44" s="1246">
        <v>95</v>
      </c>
      <c r="Y44" s="1246"/>
      <c r="Z44" s="1246"/>
      <c r="AA44" s="1246">
        <v>95</v>
      </c>
      <c r="AB44" s="1246"/>
      <c r="AC44" s="1246"/>
      <c r="AD44" s="1246">
        <v>95</v>
      </c>
      <c r="AE44" s="1246"/>
      <c r="AF44" s="1246"/>
      <c r="AG44" s="1246">
        <v>100</v>
      </c>
      <c r="AH44" s="1246"/>
      <c r="AI44" s="1246"/>
      <c r="AJ44" s="1234">
        <f t="shared" si="3"/>
        <v>1185</v>
      </c>
      <c r="AK44" s="1234"/>
      <c r="AL44" s="1254"/>
      <c r="AM44" s="1254"/>
      <c r="AN44" s="392"/>
      <c r="AO44" s="392"/>
      <c r="AP44" s="392"/>
      <c r="AQ44" s="392"/>
    </row>
    <row r="45" spans="1:43" ht="18" customHeight="1">
      <c r="A45" s="1204" t="s">
        <v>766</v>
      </c>
      <c r="B45" s="1205"/>
      <c r="C45" s="1206"/>
      <c r="D45" s="383">
        <v>100</v>
      </c>
      <c r="E45" s="383">
        <v>95</v>
      </c>
      <c r="F45" s="1246">
        <v>100</v>
      </c>
      <c r="G45" s="1246"/>
      <c r="H45" s="1246"/>
      <c r="I45" s="1246">
        <v>105</v>
      </c>
      <c r="J45" s="1246"/>
      <c r="K45" s="1246"/>
      <c r="L45" s="1246">
        <v>105</v>
      </c>
      <c r="M45" s="1246"/>
      <c r="N45" s="1246"/>
      <c r="O45" s="1246">
        <v>95</v>
      </c>
      <c r="P45" s="1246"/>
      <c r="Q45" s="1246"/>
      <c r="R45" s="1246">
        <v>100</v>
      </c>
      <c r="S45" s="1246"/>
      <c r="T45" s="1246"/>
      <c r="U45" s="1246">
        <v>100</v>
      </c>
      <c r="V45" s="1246"/>
      <c r="W45" s="1246"/>
      <c r="X45" s="1246">
        <v>95</v>
      </c>
      <c r="Y45" s="1246"/>
      <c r="Z45" s="1246"/>
      <c r="AA45" s="1246">
        <v>95</v>
      </c>
      <c r="AB45" s="1246"/>
      <c r="AC45" s="1246"/>
      <c r="AD45" s="1246">
        <v>95</v>
      </c>
      <c r="AE45" s="1246"/>
      <c r="AF45" s="1246"/>
      <c r="AG45" s="1246">
        <v>100</v>
      </c>
      <c r="AH45" s="1246"/>
      <c r="AI45" s="1246"/>
      <c r="AJ45" s="1234">
        <f t="shared" si="3"/>
        <v>1185</v>
      </c>
      <c r="AK45" s="1234"/>
      <c r="AL45" s="1254"/>
      <c r="AM45" s="1254"/>
      <c r="AN45" s="392"/>
      <c r="AO45" s="392"/>
      <c r="AP45" s="392"/>
      <c r="AQ45" s="392"/>
    </row>
    <row r="46" spans="1:43" ht="18" customHeight="1">
      <c r="A46" s="1204" t="s">
        <v>767</v>
      </c>
      <c r="B46" s="1205"/>
      <c r="C46" s="1206"/>
      <c r="D46" s="383">
        <v>140</v>
      </c>
      <c r="E46" s="383">
        <v>133</v>
      </c>
      <c r="F46" s="1246">
        <v>140</v>
      </c>
      <c r="G46" s="1246"/>
      <c r="H46" s="1246"/>
      <c r="I46" s="1246">
        <v>147</v>
      </c>
      <c r="J46" s="1246"/>
      <c r="K46" s="1246"/>
      <c r="L46" s="1246">
        <v>147</v>
      </c>
      <c r="M46" s="1246"/>
      <c r="N46" s="1246"/>
      <c r="O46" s="1246">
        <v>133</v>
      </c>
      <c r="P46" s="1246"/>
      <c r="Q46" s="1246"/>
      <c r="R46" s="1246">
        <v>140</v>
      </c>
      <c r="S46" s="1246"/>
      <c r="T46" s="1246"/>
      <c r="U46" s="1246">
        <v>140</v>
      </c>
      <c r="V46" s="1246"/>
      <c r="W46" s="1246"/>
      <c r="X46" s="1246">
        <v>133</v>
      </c>
      <c r="Y46" s="1246"/>
      <c r="Z46" s="1246"/>
      <c r="AA46" s="1246">
        <v>133</v>
      </c>
      <c r="AB46" s="1246"/>
      <c r="AC46" s="1246"/>
      <c r="AD46" s="1246">
        <v>133</v>
      </c>
      <c r="AE46" s="1246"/>
      <c r="AF46" s="1246"/>
      <c r="AG46" s="1246">
        <v>140</v>
      </c>
      <c r="AH46" s="1246"/>
      <c r="AI46" s="1246"/>
      <c r="AJ46" s="1234">
        <f t="shared" si="3"/>
        <v>1659</v>
      </c>
      <c r="AK46" s="1234"/>
      <c r="AL46" s="1254"/>
      <c r="AM46" s="1254"/>
      <c r="AN46" s="392"/>
      <c r="AO46" s="392"/>
      <c r="AP46" s="392"/>
      <c r="AQ46" s="392"/>
    </row>
    <row r="47" spans="1:43" ht="18" customHeight="1">
      <c r="A47" s="1204" t="s">
        <v>768</v>
      </c>
      <c r="B47" s="1205"/>
      <c r="C47" s="1206"/>
      <c r="D47" s="383">
        <v>1400</v>
      </c>
      <c r="E47" s="383">
        <v>1310</v>
      </c>
      <c r="F47" s="1246">
        <v>1400</v>
      </c>
      <c r="G47" s="1246"/>
      <c r="H47" s="1246"/>
      <c r="I47" s="1246">
        <v>1470</v>
      </c>
      <c r="J47" s="1246"/>
      <c r="K47" s="1246"/>
      <c r="L47" s="1246">
        <v>1470</v>
      </c>
      <c r="M47" s="1246"/>
      <c r="N47" s="1246"/>
      <c r="O47" s="1246">
        <v>1330</v>
      </c>
      <c r="P47" s="1246"/>
      <c r="Q47" s="1246"/>
      <c r="R47" s="1246">
        <v>1400</v>
      </c>
      <c r="S47" s="1246"/>
      <c r="T47" s="1246"/>
      <c r="U47" s="1246">
        <v>1400</v>
      </c>
      <c r="V47" s="1246"/>
      <c r="W47" s="1246"/>
      <c r="X47" s="1246">
        <v>1330</v>
      </c>
      <c r="Y47" s="1246"/>
      <c r="Z47" s="1246"/>
      <c r="AA47" s="1246">
        <v>1330</v>
      </c>
      <c r="AB47" s="1246"/>
      <c r="AC47" s="1246"/>
      <c r="AD47" s="1246">
        <v>1330</v>
      </c>
      <c r="AE47" s="1246"/>
      <c r="AF47" s="1246"/>
      <c r="AG47" s="1246">
        <v>1400</v>
      </c>
      <c r="AH47" s="1246"/>
      <c r="AI47" s="1246"/>
      <c r="AJ47" s="1234">
        <f t="shared" si="3"/>
        <v>16570</v>
      </c>
      <c r="AK47" s="1234"/>
      <c r="AL47" s="1254"/>
      <c r="AM47" s="1254"/>
      <c r="AN47" s="392"/>
      <c r="AO47" s="392"/>
      <c r="AP47" s="392"/>
      <c r="AQ47" s="392"/>
    </row>
    <row r="48" spans="1:43" ht="18" customHeight="1">
      <c r="A48" s="1204" t="s">
        <v>769</v>
      </c>
      <c r="B48" s="1205"/>
      <c r="C48" s="1206"/>
      <c r="D48" s="383">
        <v>100</v>
      </c>
      <c r="E48" s="383">
        <v>95</v>
      </c>
      <c r="F48" s="1246">
        <v>100</v>
      </c>
      <c r="G48" s="1246"/>
      <c r="H48" s="1246"/>
      <c r="I48" s="1246">
        <v>105</v>
      </c>
      <c r="J48" s="1246"/>
      <c r="K48" s="1246"/>
      <c r="L48" s="1246">
        <v>105</v>
      </c>
      <c r="M48" s="1246"/>
      <c r="N48" s="1246"/>
      <c r="O48" s="1246">
        <v>95</v>
      </c>
      <c r="P48" s="1246"/>
      <c r="Q48" s="1246"/>
      <c r="R48" s="1246">
        <v>100</v>
      </c>
      <c r="S48" s="1246"/>
      <c r="T48" s="1246"/>
      <c r="U48" s="1246">
        <v>100</v>
      </c>
      <c r="V48" s="1246"/>
      <c r="W48" s="1246"/>
      <c r="X48" s="1246">
        <v>95</v>
      </c>
      <c r="Y48" s="1246"/>
      <c r="Z48" s="1246"/>
      <c r="AA48" s="1246">
        <v>95</v>
      </c>
      <c r="AB48" s="1246"/>
      <c r="AC48" s="1246"/>
      <c r="AD48" s="1246">
        <v>95</v>
      </c>
      <c r="AE48" s="1246"/>
      <c r="AF48" s="1246"/>
      <c r="AG48" s="1246">
        <v>100</v>
      </c>
      <c r="AH48" s="1246"/>
      <c r="AI48" s="1246"/>
      <c r="AJ48" s="1234">
        <f t="shared" si="3"/>
        <v>1185</v>
      </c>
      <c r="AK48" s="1234"/>
      <c r="AL48" s="1254"/>
      <c r="AM48" s="1254"/>
      <c r="AN48" s="392"/>
      <c r="AO48" s="392"/>
      <c r="AP48" s="392"/>
      <c r="AQ48" s="392"/>
    </row>
    <row r="49" spans="1:43" ht="18" customHeight="1">
      <c r="A49" s="424"/>
      <c r="B49" s="425" t="s">
        <v>770</v>
      </c>
      <c r="C49" s="426"/>
      <c r="D49" s="383">
        <v>100</v>
      </c>
      <c r="E49" s="383">
        <v>95</v>
      </c>
      <c r="F49" s="1246">
        <v>100</v>
      </c>
      <c r="G49" s="1246"/>
      <c r="H49" s="1246"/>
      <c r="I49" s="1246">
        <v>105</v>
      </c>
      <c r="J49" s="1246"/>
      <c r="K49" s="1246"/>
      <c r="L49" s="1246">
        <v>105</v>
      </c>
      <c r="M49" s="1246"/>
      <c r="N49" s="1246"/>
      <c r="O49" s="1246">
        <v>95</v>
      </c>
      <c r="P49" s="1246"/>
      <c r="Q49" s="1246"/>
      <c r="R49" s="1246">
        <v>100</v>
      </c>
      <c r="S49" s="1246"/>
      <c r="T49" s="1246"/>
      <c r="U49" s="1246">
        <v>100</v>
      </c>
      <c r="V49" s="1246"/>
      <c r="W49" s="1246"/>
      <c r="X49" s="1246">
        <v>95</v>
      </c>
      <c r="Y49" s="1246"/>
      <c r="Z49" s="1246"/>
      <c r="AA49" s="1246">
        <v>95</v>
      </c>
      <c r="AB49" s="1246"/>
      <c r="AC49" s="1246"/>
      <c r="AD49" s="1246">
        <v>95</v>
      </c>
      <c r="AE49" s="1246"/>
      <c r="AF49" s="1246"/>
      <c r="AG49" s="1246">
        <v>2000</v>
      </c>
      <c r="AH49" s="1246"/>
      <c r="AI49" s="1246"/>
      <c r="AJ49" s="1234">
        <f>SUM(D49:AI49)</f>
        <v>3085</v>
      </c>
      <c r="AK49" s="1234"/>
      <c r="AL49" s="1254"/>
      <c r="AM49" s="1254"/>
      <c r="AN49" s="392"/>
      <c r="AO49" s="392"/>
      <c r="AP49" s="392"/>
      <c r="AQ49" s="392"/>
    </row>
    <row r="50" spans="1:43" ht="18" customHeight="1">
      <c r="A50" s="424"/>
      <c r="B50" s="1255" t="s">
        <v>771</v>
      </c>
      <c r="C50" s="1256"/>
      <c r="D50" s="383">
        <v>100</v>
      </c>
      <c r="E50" s="383">
        <v>95</v>
      </c>
      <c r="F50" s="1246">
        <v>100</v>
      </c>
      <c r="G50" s="1246"/>
      <c r="H50" s="1246"/>
      <c r="I50" s="1246">
        <v>105</v>
      </c>
      <c r="J50" s="1246"/>
      <c r="K50" s="1246"/>
      <c r="L50" s="1246">
        <v>105</v>
      </c>
      <c r="M50" s="1246"/>
      <c r="N50" s="1246"/>
      <c r="O50" s="1246">
        <v>95</v>
      </c>
      <c r="P50" s="1246"/>
      <c r="Q50" s="1246"/>
      <c r="R50" s="1246">
        <v>100</v>
      </c>
      <c r="S50" s="1246"/>
      <c r="T50" s="1246"/>
      <c r="U50" s="1246">
        <v>100</v>
      </c>
      <c r="V50" s="1246"/>
      <c r="W50" s="1246"/>
      <c r="X50" s="1246">
        <v>95</v>
      </c>
      <c r="Y50" s="1246"/>
      <c r="Z50" s="1246"/>
      <c r="AA50" s="1246">
        <v>95</v>
      </c>
      <c r="AB50" s="1246"/>
      <c r="AC50" s="1246"/>
      <c r="AD50" s="1246">
        <v>95</v>
      </c>
      <c r="AE50" s="1246"/>
      <c r="AF50" s="1246"/>
      <c r="AG50" s="1246">
        <v>100</v>
      </c>
      <c r="AH50" s="1246"/>
      <c r="AI50" s="1246"/>
      <c r="AJ50" s="1234">
        <f>SUM(D50:AI50)</f>
        <v>1185</v>
      </c>
      <c r="AK50" s="1234"/>
      <c r="AL50" s="1254"/>
      <c r="AM50" s="1254"/>
      <c r="AN50" s="392"/>
      <c r="AO50" s="392"/>
      <c r="AP50" s="392"/>
      <c r="AQ50" s="392"/>
    </row>
    <row r="51" spans="1:43" ht="18" customHeight="1">
      <c r="A51" s="1249" t="s">
        <v>759</v>
      </c>
      <c r="B51" s="1249"/>
      <c r="C51" s="1249"/>
      <c r="D51" s="383">
        <v>20</v>
      </c>
      <c r="E51" s="383">
        <v>19</v>
      </c>
      <c r="F51" s="1246">
        <v>20</v>
      </c>
      <c r="G51" s="1246"/>
      <c r="H51" s="1246"/>
      <c r="I51" s="1246">
        <v>21</v>
      </c>
      <c r="J51" s="1246"/>
      <c r="K51" s="1246"/>
      <c r="L51" s="1246">
        <v>21</v>
      </c>
      <c r="M51" s="1246"/>
      <c r="N51" s="1246"/>
      <c r="O51" s="1246">
        <v>19</v>
      </c>
      <c r="P51" s="1246"/>
      <c r="Q51" s="1246"/>
      <c r="R51" s="1246">
        <v>20</v>
      </c>
      <c r="S51" s="1246"/>
      <c r="T51" s="1246"/>
      <c r="U51" s="1246">
        <v>20</v>
      </c>
      <c r="V51" s="1246"/>
      <c r="W51" s="1246"/>
      <c r="X51" s="1246">
        <v>19</v>
      </c>
      <c r="Y51" s="1246"/>
      <c r="Z51" s="1246"/>
      <c r="AA51" s="1246">
        <v>19</v>
      </c>
      <c r="AB51" s="1246"/>
      <c r="AC51" s="1246"/>
      <c r="AD51" s="1246">
        <v>19</v>
      </c>
      <c r="AE51" s="1246"/>
      <c r="AF51" s="1246"/>
      <c r="AG51" s="1246">
        <v>20</v>
      </c>
      <c r="AH51" s="1246"/>
      <c r="AI51" s="1246"/>
      <c r="AJ51" s="1234">
        <f>+SUM(D51:AI51)</f>
        <v>237</v>
      </c>
      <c r="AK51" s="1234"/>
      <c r="AL51" s="1248"/>
      <c r="AM51" s="1248"/>
      <c r="AN51" s="392"/>
      <c r="AO51" s="392"/>
      <c r="AP51" s="392"/>
      <c r="AQ51" s="392"/>
    </row>
    <row r="52" spans="1:43" ht="21" customHeight="1">
      <c r="A52" s="391" t="s">
        <v>772</v>
      </c>
      <c r="B52" s="391"/>
      <c r="C52" s="391"/>
      <c r="D52" s="392"/>
      <c r="E52" s="392"/>
      <c r="F52" s="392"/>
      <c r="G52" s="392"/>
      <c r="H52" s="392"/>
      <c r="I52" s="390"/>
      <c r="J52" s="390"/>
      <c r="K52" s="390"/>
      <c r="L52" s="390"/>
      <c r="M52" s="390"/>
      <c r="N52" s="390"/>
      <c r="O52" s="390"/>
      <c r="P52" s="390"/>
      <c r="Q52" s="390"/>
      <c r="R52" s="390"/>
      <c r="S52" s="390"/>
      <c r="T52" s="390"/>
      <c r="U52" s="390"/>
      <c r="V52" s="390"/>
      <c r="W52" s="390"/>
      <c r="X52" s="390"/>
      <c r="Y52" s="390"/>
      <c r="Z52" s="390"/>
      <c r="AA52" s="390"/>
      <c r="AB52" s="390"/>
      <c r="AC52" s="390"/>
      <c r="AD52" s="390"/>
      <c r="AE52" s="390"/>
      <c r="AF52" s="390"/>
      <c r="AG52" s="390"/>
      <c r="AH52" s="390"/>
      <c r="AI52" s="390"/>
      <c r="AJ52" s="393"/>
      <c r="AK52" s="390"/>
      <c r="AL52" s="375"/>
      <c r="AM52" s="375"/>
      <c r="AN52" s="366"/>
    </row>
    <row r="53" spans="1:43" ht="5.0999999999999996" customHeight="1">
      <c r="A53" s="391"/>
      <c r="B53" s="391"/>
      <c r="C53" s="391"/>
      <c r="D53" s="392"/>
      <c r="E53" s="392"/>
      <c r="F53" s="392"/>
      <c r="G53" s="392"/>
      <c r="H53" s="392"/>
      <c r="I53" s="390"/>
      <c r="J53" s="390"/>
      <c r="K53" s="390"/>
      <c r="L53" s="390"/>
      <c r="M53" s="390"/>
      <c r="N53" s="390"/>
      <c r="O53" s="390"/>
      <c r="P53" s="390"/>
      <c r="Q53" s="390"/>
      <c r="R53" s="390"/>
      <c r="S53" s="390"/>
      <c r="T53" s="390"/>
      <c r="U53" s="390"/>
      <c r="V53" s="390"/>
      <c r="W53" s="390"/>
      <c r="X53" s="390"/>
      <c r="Y53" s="390"/>
      <c r="Z53" s="390"/>
      <c r="AA53" s="390"/>
      <c r="AB53" s="390"/>
      <c r="AC53" s="390"/>
      <c r="AD53" s="390"/>
      <c r="AE53" s="390"/>
      <c r="AF53" s="390"/>
      <c r="AG53" s="390"/>
      <c r="AH53" s="390"/>
      <c r="AI53" s="390"/>
      <c r="AJ53" s="393"/>
      <c r="AK53" s="390"/>
      <c r="AL53" s="375"/>
      <c r="AM53" s="375"/>
      <c r="AN53" s="366"/>
    </row>
    <row r="54" spans="1:43" ht="18" customHeight="1">
      <c r="A54" s="365" t="s">
        <v>681</v>
      </c>
      <c r="B54" s="390"/>
      <c r="D54" s="390"/>
      <c r="E54" s="390"/>
      <c r="F54" s="390"/>
      <c r="G54" s="390"/>
      <c r="H54" s="390"/>
      <c r="I54" s="390"/>
      <c r="J54" s="390"/>
      <c r="K54" s="390"/>
      <c r="L54" s="390"/>
      <c r="M54" s="390"/>
      <c r="N54" s="390"/>
      <c r="O54" s="390"/>
      <c r="P54" s="390"/>
      <c r="Q54" s="390"/>
      <c r="R54" s="390"/>
      <c r="S54" s="390"/>
      <c r="T54" s="390"/>
      <c r="U54" s="390"/>
      <c r="V54" s="390"/>
      <c r="W54" s="375"/>
      <c r="X54" s="390"/>
      <c r="Y54" s="390"/>
      <c r="Z54" s="390"/>
      <c r="AA54" s="390"/>
      <c r="AB54" s="390"/>
      <c r="AC54" s="390"/>
      <c r="AD54" s="390"/>
      <c r="AE54" s="390"/>
      <c r="AF54" s="390"/>
      <c r="AG54" s="390"/>
      <c r="AH54" s="390"/>
      <c r="AI54" s="390"/>
      <c r="AJ54" s="393"/>
      <c r="AK54" s="390"/>
      <c r="AL54" s="375"/>
      <c r="AM54" s="375"/>
      <c r="AN54" s="366"/>
    </row>
    <row r="55" spans="1:43" ht="54.9" customHeight="1">
      <c r="A55" s="1187" t="s">
        <v>685</v>
      </c>
      <c r="B55" s="1187"/>
      <c r="C55" s="1187" t="s">
        <v>752</v>
      </c>
      <c r="D55" s="1187"/>
      <c r="E55" s="1194" t="s">
        <v>848</v>
      </c>
      <c r="F55" s="1194"/>
      <c r="G55" s="1194"/>
      <c r="H55" s="1194"/>
      <c r="I55" s="1207" t="s">
        <v>849</v>
      </c>
      <c r="J55" s="1306"/>
      <c r="K55" s="1306"/>
      <c r="L55" s="1306"/>
      <c r="M55" s="1306"/>
      <c r="N55" s="1190"/>
      <c r="O55" s="1207" t="s">
        <v>850</v>
      </c>
      <c r="P55" s="1306"/>
      <c r="Q55" s="1306"/>
      <c r="R55" s="1306"/>
      <c r="S55" s="1306"/>
      <c r="T55" s="1190"/>
      <c r="U55" s="1207" t="s">
        <v>851</v>
      </c>
      <c r="V55" s="1306"/>
      <c r="W55" s="1306"/>
      <c r="X55" s="1306"/>
      <c r="Y55" s="1306"/>
      <c r="Z55" s="1190"/>
      <c r="AA55" s="1207" t="s">
        <v>852</v>
      </c>
      <c r="AB55" s="1306"/>
      <c r="AC55" s="1306"/>
      <c r="AD55" s="1306"/>
      <c r="AE55" s="1306"/>
      <c r="AF55" s="1190"/>
      <c r="AG55" s="1194" t="s">
        <v>853</v>
      </c>
      <c r="AH55" s="1194"/>
      <c r="AI55" s="1194"/>
      <c r="AJ55" s="1194"/>
      <c r="AK55" s="1194"/>
      <c r="AL55" s="392"/>
      <c r="AM55" s="375"/>
      <c r="AN55" s="366"/>
    </row>
    <row r="56" spans="1:43" ht="18" customHeight="1">
      <c r="A56" s="1194" t="s">
        <v>687</v>
      </c>
      <c r="B56" s="1194"/>
      <c r="C56" s="1250">
        <f>ROUNDDOWN(IF(AL43&lt;=60,1,1+ROUNDUP((AL43-60)/40,0)),1)</f>
        <v>2</v>
      </c>
      <c r="D56" s="1250"/>
      <c r="E56" s="1250">
        <f>IF(D38="○",ROUNDDOWN(IF(AM43&lt;4,AL43/6,IF(AM43&lt;5,AL43/5,AL43/3)),1),"-")</f>
        <v>16.8</v>
      </c>
      <c r="F56" s="1250"/>
      <c r="G56" s="1250"/>
      <c r="H56" s="1250"/>
      <c r="I56" s="1250">
        <f>IF(F38="○",ROUNDDOWN(F39/6,1),"-")</f>
        <v>3.3</v>
      </c>
      <c r="J56" s="1250"/>
      <c r="K56" s="1250"/>
      <c r="L56" s="1250"/>
      <c r="M56" s="1250"/>
      <c r="N56" s="1250"/>
      <c r="O56" s="1250" t="str">
        <f>IF(L38="○",ROUNDDOWN(L39/6,1),"-")</f>
        <v>-</v>
      </c>
      <c r="P56" s="1250"/>
      <c r="Q56" s="1250"/>
      <c r="R56" s="1250"/>
      <c r="S56" s="1250"/>
      <c r="T56" s="1250"/>
      <c r="U56" s="1250" t="str">
        <f>IF(R38="○",ROUNDDOWN(R39/6,1),"-")</f>
        <v>-</v>
      </c>
      <c r="V56" s="1250"/>
      <c r="W56" s="1250"/>
      <c r="X56" s="1250"/>
      <c r="Y56" s="1250"/>
      <c r="Z56" s="1250"/>
      <c r="AA56" s="1250" t="str">
        <f>IF(R38="○",ROUNDDOWN(R39/15,1),"-")</f>
        <v>-</v>
      </c>
      <c r="AB56" s="1250"/>
      <c r="AC56" s="1250"/>
      <c r="AD56" s="1250"/>
      <c r="AE56" s="1250"/>
      <c r="AF56" s="1250"/>
      <c r="AG56" s="1250" t="str">
        <f>IF(X38="○",ROUNDDOWN(X39/10,1),"-")</f>
        <v>-</v>
      </c>
      <c r="AH56" s="1250"/>
      <c r="AI56" s="1250"/>
      <c r="AJ56" s="1250"/>
      <c r="AK56" s="1250"/>
      <c r="AL56" s="392"/>
      <c r="AM56" s="375"/>
      <c r="AN56" s="366"/>
    </row>
    <row r="57" spans="1:43" ht="5.0999999999999996" customHeight="1">
      <c r="A57" s="391"/>
      <c r="B57" s="391"/>
      <c r="C57" s="391"/>
      <c r="D57" s="391"/>
      <c r="E57" s="391"/>
      <c r="F57" s="391"/>
      <c r="G57" s="391"/>
      <c r="H57" s="391"/>
      <c r="I57" s="391"/>
      <c r="J57" s="390"/>
      <c r="K57" s="390"/>
      <c r="L57" s="390"/>
      <c r="M57" s="393"/>
      <c r="N57" s="390"/>
      <c r="O57" s="390"/>
      <c r="P57" s="390"/>
      <c r="Q57" s="392"/>
      <c r="W57" s="375"/>
      <c r="X57" s="390"/>
      <c r="Y57" s="390"/>
      <c r="Z57" s="390"/>
      <c r="AA57" s="390"/>
      <c r="AB57" s="390"/>
      <c r="AC57" s="390"/>
      <c r="AD57" s="390"/>
      <c r="AE57" s="390"/>
      <c r="AF57" s="390"/>
      <c r="AG57" s="390"/>
      <c r="AH57" s="390"/>
      <c r="AI57" s="390"/>
      <c r="AJ57" s="393"/>
      <c r="AK57" s="390"/>
      <c r="AL57" s="375"/>
      <c r="AM57" s="375"/>
      <c r="AN57" s="366"/>
    </row>
    <row r="58" spans="1:43" ht="21" customHeight="1">
      <c r="A58" s="365" t="s">
        <v>704</v>
      </c>
      <c r="B58" s="369"/>
      <c r="C58" s="370"/>
      <c r="D58" s="370"/>
      <c r="E58" s="370"/>
      <c r="F58" s="370"/>
      <c r="G58" s="366"/>
      <c r="H58" s="366"/>
      <c r="I58" s="366"/>
      <c r="J58" s="366"/>
      <c r="K58" s="366"/>
      <c r="L58" s="366"/>
      <c r="M58" s="366"/>
      <c r="N58" s="366"/>
      <c r="O58" s="366"/>
      <c r="P58" s="366"/>
      <c r="Q58" s="366"/>
      <c r="R58" s="366"/>
      <c r="S58" s="366"/>
      <c r="T58" s="366"/>
      <c r="U58" s="366"/>
      <c r="V58" s="366"/>
      <c r="W58" s="366"/>
      <c r="X58" s="366"/>
      <c r="Y58" s="366"/>
      <c r="Z58" s="366"/>
      <c r="AA58" s="366"/>
      <c r="AB58" s="366"/>
      <c r="AC58" s="366"/>
      <c r="AD58" s="366"/>
      <c r="AE58" s="366"/>
      <c r="AF58" s="366"/>
      <c r="AG58" s="366"/>
      <c r="AH58" s="366"/>
      <c r="AI58" s="366"/>
      <c r="AJ58" s="366"/>
      <c r="AK58" s="366"/>
      <c r="AL58" s="370"/>
      <c r="AM58" s="370"/>
      <c r="AN58" s="366"/>
    </row>
    <row r="59" spans="1:43" ht="24.9" customHeight="1">
      <c r="A59" s="366"/>
      <c r="B59" s="375"/>
      <c r="C59" s="1224" t="str">
        <f>IF(VLOOKUP($AK$1,[4]選択肢!$A:$Z,C64,FALSE)=0,"-",VLOOKUP($AK$1,[4]選択肢!$A:$Z,C64,FALSE))</f>
        <v>管理者</v>
      </c>
      <c r="D59" s="1225"/>
      <c r="E59" s="1226" t="str">
        <f>IF(VLOOKUP($AK$1,[4]選択肢!$A:$Z,E64,FALSE)=0,"-",VLOOKUP($AK$1,[4]選択肢!$A:$Z,E64,FALSE))</f>
        <v>サービス管理責任者</v>
      </c>
      <c r="F59" s="1226"/>
      <c r="G59" s="1226"/>
      <c r="H59" s="1226"/>
      <c r="I59" s="1224" t="str">
        <f>IF(VLOOKUP($AK$1,[4]選択肢!$A:$Z,I64,FALSE)=0,"-",VLOOKUP($AK$1,[4]選択肢!$A:$Z,I64,FALSE))</f>
        <v>医師</v>
      </c>
      <c r="J59" s="1225"/>
      <c r="K59" s="1225"/>
      <c r="L59" s="1225"/>
      <c r="M59" s="1225"/>
      <c r="N59" s="1227"/>
      <c r="O59" s="1224" t="str">
        <f>IF(VLOOKUP($AK$1,[4]選択肢!$A:$Z,O64,FALSE)=0,"-",VLOOKUP($AK$1,[4]選択肢!$A:$Z,O64,FALSE))</f>
        <v>看護職員</v>
      </c>
      <c r="P59" s="1225"/>
      <c r="Q59" s="1225"/>
      <c r="R59" s="1225"/>
      <c r="S59" s="1225"/>
      <c r="T59" s="1227"/>
      <c r="U59" s="1224" t="str">
        <f>IF(VLOOKUP($AK$1,[4]選択肢!$A:$Z,U64,FALSE)=0,"-",VLOOKUP($AK$1,[4]選択肢!$A:$Z,U64,FALSE))</f>
        <v>理学療法士</v>
      </c>
      <c r="V59" s="1225"/>
      <c r="W59" s="1225"/>
      <c r="X59" s="1225"/>
      <c r="Y59" s="1225"/>
      <c r="Z59" s="1227"/>
      <c r="AA59" s="1224" t="str">
        <f>IF(VLOOKUP($AK$1,[4]選択肢!$A:$Z,AA64,FALSE)=0,"-",VLOOKUP($AK$1,[4]選択肢!$A:$Z,AA64,FALSE))</f>
        <v>作業療法士</v>
      </c>
      <c r="AB59" s="1225"/>
      <c r="AC59" s="1225"/>
      <c r="AD59" s="1225"/>
      <c r="AE59" s="1225"/>
      <c r="AF59" s="1227"/>
      <c r="AG59" s="1226" t="str">
        <f>IF(VLOOKUP($AK$1,[4]選択肢!$A:$Z,AG64,FALSE)=0,"-",VLOOKUP($AK$1,[4]選択肢!$A:$Z,AG64,FALSE))</f>
        <v>言語聴覚士</v>
      </c>
      <c r="AH59" s="1226"/>
      <c r="AI59" s="1226"/>
      <c r="AJ59" s="1226"/>
      <c r="AK59" s="1226"/>
      <c r="AL59" s="1226" t="str">
        <f>IF(VLOOKUP($AK$1,[4]選択肢!$A:$Z,AL64,FALSE)=0,"-",VLOOKUP($AK$1,[4]選択肢!$A:$Z,AL64,FALSE))</f>
        <v>就労支援員</v>
      </c>
      <c r="AM59" s="1226"/>
      <c r="AN59" s="366"/>
    </row>
    <row r="60" spans="1:43" ht="18" customHeight="1">
      <c r="A60" s="366"/>
      <c r="B60" s="375"/>
      <c r="C60" s="407" t="s">
        <v>705</v>
      </c>
      <c r="D60" s="407" t="s">
        <v>706</v>
      </c>
      <c r="E60" s="408" t="s">
        <v>705</v>
      </c>
      <c r="F60" s="1233" t="s">
        <v>706</v>
      </c>
      <c r="G60" s="1233"/>
      <c r="H60" s="1233"/>
      <c r="I60" s="1229" t="s">
        <v>705</v>
      </c>
      <c r="J60" s="1230"/>
      <c r="K60" s="1231"/>
      <c r="L60" s="1229" t="s">
        <v>706</v>
      </c>
      <c r="M60" s="1230"/>
      <c r="N60" s="1231"/>
      <c r="O60" s="1229" t="s">
        <v>705</v>
      </c>
      <c r="P60" s="1230"/>
      <c r="Q60" s="1231"/>
      <c r="R60" s="1229" t="s">
        <v>706</v>
      </c>
      <c r="S60" s="1230"/>
      <c r="T60" s="1231"/>
      <c r="U60" s="1229" t="s">
        <v>705</v>
      </c>
      <c r="V60" s="1230"/>
      <c r="W60" s="1231"/>
      <c r="X60" s="1229" t="s">
        <v>706</v>
      </c>
      <c r="Y60" s="1230"/>
      <c r="Z60" s="1231"/>
      <c r="AA60" s="1229" t="s">
        <v>705</v>
      </c>
      <c r="AB60" s="1230"/>
      <c r="AC60" s="1231"/>
      <c r="AD60" s="1229" t="s">
        <v>706</v>
      </c>
      <c r="AE60" s="1230"/>
      <c r="AF60" s="1231"/>
      <c r="AG60" s="1229" t="s">
        <v>705</v>
      </c>
      <c r="AH60" s="1230"/>
      <c r="AI60" s="1231"/>
      <c r="AJ60" s="1229" t="s">
        <v>706</v>
      </c>
      <c r="AK60" s="1231"/>
      <c r="AL60" s="408" t="s">
        <v>761</v>
      </c>
      <c r="AM60" s="408" t="s">
        <v>762</v>
      </c>
      <c r="AN60" s="366"/>
    </row>
    <row r="61" spans="1:43" ht="18" customHeight="1">
      <c r="A61" s="366"/>
      <c r="B61" s="400" t="s">
        <v>707</v>
      </c>
      <c r="C61" s="408">
        <f>COUNTIFS($B$11:$B$30,C$59,$C$11:$C$30,"A",$E$11:$E$30,"*")</f>
        <v>1</v>
      </c>
      <c r="D61" s="408">
        <f>COUNTIFS($B$11:$B$30,C$59,$C$11:$C$30,"B",$E$11:$E$30,"*")</f>
        <v>0</v>
      </c>
      <c r="E61" s="408">
        <f>COUNTIFS($B$11:$B$30,E$59,$C$11:$C$30,"A",$E$11:$E$30,"*")</f>
        <v>0</v>
      </c>
      <c r="F61" s="1229">
        <f>COUNTIFS($B$11:$B$30,E$59,$C$11:$C$30,"B",$E$11:$E$30,"*")</f>
        <v>1</v>
      </c>
      <c r="G61" s="1230"/>
      <c r="H61" s="1231"/>
      <c r="I61" s="1229">
        <f>COUNTIFS($B$11:$B$30,I$59,$C$11:$C$30,"A",$E$11:$E$30,"*")</f>
        <v>0</v>
      </c>
      <c r="J61" s="1230"/>
      <c r="K61" s="1231"/>
      <c r="L61" s="1229">
        <f>COUNTIFS($B$11:$B$30,I$59,$C$11:$C$30,"B",$E$11:$E$30,"*")</f>
        <v>0</v>
      </c>
      <c r="M61" s="1230"/>
      <c r="N61" s="1231"/>
      <c r="O61" s="1229">
        <f>COUNTIFS($B$11:$B$30,O$59,$C$11:$C$30,"A",$E$11:$E$30,"*")</f>
        <v>1</v>
      </c>
      <c r="P61" s="1230"/>
      <c r="Q61" s="1231"/>
      <c r="R61" s="1229">
        <f>COUNTIFS($B$11:$B$30,O$59,$C$11:$C$30,"B",$E$11:$E$30,"*")</f>
        <v>0</v>
      </c>
      <c r="S61" s="1230"/>
      <c r="T61" s="1231"/>
      <c r="U61" s="1229">
        <f>COUNTIFS($B$11:$B$30,U$59,$C$11:$C$30,"A",$E$11:$E$30,"*")</f>
        <v>0</v>
      </c>
      <c r="V61" s="1230"/>
      <c r="W61" s="1231"/>
      <c r="X61" s="1229">
        <f>COUNTIFS($B$11:$B$30,U$59,$C$11:$C$30,"B",$E$11:$E$30,"*")</f>
        <v>0</v>
      </c>
      <c r="Y61" s="1230"/>
      <c r="Z61" s="1231"/>
      <c r="AA61" s="1229">
        <f>COUNTIFS($B$11:$B$30,AA$59,$C$11:$C$30,"A",$E$11:$E$30,"*")</f>
        <v>0</v>
      </c>
      <c r="AB61" s="1230"/>
      <c r="AC61" s="1231"/>
      <c r="AD61" s="1229">
        <f>COUNTIFS($B$11:$B$30,AA$59,$C$11:$C$30,"B",$E$11:$E$30,"*")</f>
        <v>0</v>
      </c>
      <c r="AE61" s="1230"/>
      <c r="AF61" s="1231"/>
      <c r="AG61" s="1229">
        <f>COUNTIFS($B$11:$B$30,AG$59,$C$11:$C$30,"A",$E$11:$E$30,"*")</f>
        <v>0</v>
      </c>
      <c r="AH61" s="1230"/>
      <c r="AI61" s="1231"/>
      <c r="AJ61" s="1229">
        <f>COUNTIFS($B$11:$B$30,AG$59,$C$11:$C$30,"B",$E$11:$E$30,"*")</f>
        <v>0</v>
      </c>
      <c r="AK61" s="1231"/>
      <c r="AL61" s="408">
        <f>COUNTIFS($B$11:$B$30,AL$59,$C$11:$C$30,"A",$E$11:$E$30,"*")</f>
        <v>0</v>
      </c>
      <c r="AM61" s="408">
        <f>COUNTIFS($B$11:$B$30,AL$59,$C$11:$C$30,"B",$E$11:$E$30,"*")</f>
        <v>0</v>
      </c>
      <c r="AN61" s="366"/>
    </row>
    <row r="62" spans="1:43" ht="18" customHeight="1">
      <c r="A62" s="366"/>
      <c r="B62" s="410" t="s">
        <v>708</v>
      </c>
      <c r="C62" s="408">
        <f>COUNTIFS($B$11:$B$30,C$59,$C$11:$C$30,"C",$E$11:$E$30,"*")</f>
        <v>0</v>
      </c>
      <c r="D62" s="408">
        <f>COUNTIFS($B$11:$B$30,C$59,$C$11:$C$30,"D",$E$11:$E$30,"*")</f>
        <v>0</v>
      </c>
      <c r="E62" s="408">
        <f>COUNTIFS($B$11:$B$30,E$59,$C$11:$C$30,"C",$E$11:$E$30,"*")</f>
        <v>1</v>
      </c>
      <c r="F62" s="1229">
        <f>COUNTIFS($B$11:$B$30,E$59,$C$11:$C$30,"D",$E$11:$E$30,"*")</f>
        <v>0</v>
      </c>
      <c r="G62" s="1230"/>
      <c r="H62" s="1231"/>
      <c r="I62" s="1229">
        <f>COUNTIFS($B$11:$B$30,I$59,$C$11:$C$30,"C",$E$11:$E$30,"*")</f>
        <v>0</v>
      </c>
      <c r="J62" s="1230"/>
      <c r="K62" s="1231"/>
      <c r="L62" s="1229">
        <f>COUNTIFS($B$11:$B$30,I$59,$C$11:$C$30,"D",$E$11:$E$30,"*")</f>
        <v>1</v>
      </c>
      <c r="M62" s="1230"/>
      <c r="N62" s="1231"/>
      <c r="O62" s="1229">
        <f>COUNTIFS($B$11:$B$30,O$59,$C$11:$C$30,"C",$E$11:$E$30,"*")</f>
        <v>0</v>
      </c>
      <c r="P62" s="1230"/>
      <c r="Q62" s="1231"/>
      <c r="R62" s="1229">
        <f>COUNTIFS($B$11:$B$30,O$59,$C$11:$C$30,"D",$E$11:$E$30,"*")</f>
        <v>0</v>
      </c>
      <c r="S62" s="1230"/>
      <c r="T62" s="1231"/>
      <c r="U62" s="1229">
        <f>COUNTIFS($B$11:$B$30,U$59,$C$11:$C$30,"C",$E$11:$E$30,"*")</f>
        <v>0</v>
      </c>
      <c r="V62" s="1230"/>
      <c r="W62" s="1231"/>
      <c r="X62" s="1229">
        <f>COUNTIFS($B$11:$B$30,U$59,$C$11:$C$30,"D",$E$11:$E$30,"*")</f>
        <v>0</v>
      </c>
      <c r="Y62" s="1230"/>
      <c r="Z62" s="1231"/>
      <c r="AA62" s="1229">
        <f>COUNTIFS($B$11:$B$30,AA$59,$C$11:$C$30,"C",$E$11:$E$30,"*")</f>
        <v>0</v>
      </c>
      <c r="AB62" s="1230"/>
      <c r="AC62" s="1231"/>
      <c r="AD62" s="1229">
        <f>COUNTIFS($B$11:$B$30,AA$59,$C$11:$C$30,"D",$E$11:$E$30,"*")</f>
        <v>0</v>
      </c>
      <c r="AE62" s="1230"/>
      <c r="AF62" s="1231"/>
      <c r="AG62" s="1229">
        <f>COUNTIFS($B$11:$B$30,AG$59,$C$11:$C$30,"C",$E$11:$E$30,"*")</f>
        <v>0</v>
      </c>
      <c r="AH62" s="1230"/>
      <c r="AI62" s="1231"/>
      <c r="AJ62" s="1229">
        <f>COUNTIFS($B$11:$B$30,AG$59,$C$11:$C$30,"D",$E$11:$E$30,"*")</f>
        <v>0</v>
      </c>
      <c r="AK62" s="1231"/>
      <c r="AL62" s="408">
        <f>COUNTIFS($B$11:$B$30,AL$59,$C$11:$C$30,"C",$E$11:$E$30,"*")</f>
        <v>0</v>
      </c>
      <c r="AM62" s="408">
        <f>COUNTIFS($B$11:$B$30,AL$59,$C$11:$C$30,"D",$E$11:$E$30,"*")</f>
        <v>0</v>
      </c>
      <c r="AN62" s="366"/>
    </row>
    <row r="63" spans="1:43" ht="24.75" customHeight="1">
      <c r="A63" s="366"/>
      <c r="B63" s="410" t="s">
        <v>709</v>
      </c>
      <c r="C63" s="1224">
        <f>IF($AK$3="４週",SUMIFS($AK$11:$AK$30,$B$11:$B$30,C59)/4/$AH$5,IF($AK$3="歴月",SUMIFS($AK$11:$AK$30,$B$11:$B$30,C59)/$AL$5,"記載する期間を選択してください"))</f>
        <v>0</v>
      </c>
      <c r="D63" s="1227"/>
      <c r="E63" s="1224">
        <f>IF($AK$3="４週",SUMIFS($AK$11:$AK$30,$B$11:$B$30,E59)/4/$AH$5,IF($AK$3="歴月",SUMIFS($AK$11:$AK$30,$B$11:$B$30,E59)/$AL$5,"記載する期間を選択してください"))</f>
        <v>0</v>
      </c>
      <c r="F63" s="1225"/>
      <c r="G63" s="1225"/>
      <c r="H63" s="1227"/>
      <c r="I63" s="1224">
        <f>IF($AK$3="４週",SUMIFS($AK$11:$AK$30,$B$11:$B$30,I59)/4/$AH$5,IF($AK$3="歴月",SUMIFS($AK$11:$AK$30,$B$11:$B$30,I59)/$AL$5,"記載する期間を選択してください"))</f>
        <v>0</v>
      </c>
      <c r="J63" s="1225"/>
      <c r="K63" s="1225"/>
      <c r="L63" s="1225"/>
      <c r="M63" s="1225"/>
      <c r="N63" s="1227"/>
      <c r="O63" s="1224">
        <f>IF($AK$3="４週",SUMIFS($AK$11:$AK$30,$B$11:$B$30,O59)/4/$AH$5,IF($AK$3="歴月",SUMIFS($AK$11:$AK$30,$B$11:$B$30,O59)/$AL$5,"記載する期間を選択してください"))</f>
        <v>0</v>
      </c>
      <c r="P63" s="1225"/>
      <c r="Q63" s="1225"/>
      <c r="R63" s="1225"/>
      <c r="S63" s="1225"/>
      <c r="T63" s="1227"/>
      <c r="U63" s="1224">
        <f>IF($AK$3="４週",SUMIFS($AK$11:$AK$30,$B$11:$B$30,U59)/4/$AH$5,IF($AK$3="歴月",SUMIFS($AK$11:$AK$30,$B$11:$B$30,U59)/$AL$5,"記載する期間を選択してください"))</f>
        <v>0</v>
      </c>
      <c r="V63" s="1225"/>
      <c r="W63" s="1225"/>
      <c r="X63" s="1225"/>
      <c r="Y63" s="1225"/>
      <c r="Z63" s="1227"/>
      <c r="AA63" s="1224">
        <f>IF($AK$3="４週",SUMIFS($AK$11:$AK$30,$B$11:$B$30,AA59)/4/$AH$5,IF($AK$3="歴月",SUMIFS($AK$11:$AK$30,$B$11:$B$30,AA59)/$AL$5,"記載する期間を選択してください"))</f>
        <v>0</v>
      </c>
      <c r="AB63" s="1225"/>
      <c r="AC63" s="1225"/>
      <c r="AD63" s="1225"/>
      <c r="AE63" s="1225"/>
      <c r="AF63" s="1227"/>
      <c r="AG63" s="1224">
        <f>IF($AK$3="４週",SUMIFS($AK$11:$AK$30,$B$11:$B$30,AG59)/4/$AH$5,IF($AK$3="歴月",SUMIFS($AK$11:$AK$30,$B$11:$B$30,AG59)/$AL$5,"記載する期間を選択してください"))</f>
        <v>0</v>
      </c>
      <c r="AH63" s="1225"/>
      <c r="AI63" s="1225"/>
      <c r="AJ63" s="1225"/>
      <c r="AK63" s="1227"/>
      <c r="AL63" s="1224">
        <f>IF($AK$3="４週",SUMIFS($AK$11:$AK$30,$B$11:$B$30,AL59)/4/$AH$5,IF($AK$3="歴月",SUMIFS($AK$11:$AK$30,$B$11:$B$30,AL59)/$AL$5,"記載する期間を選択してください"))</f>
        <v>0</v>
      </c>
      <c r="AM63" s="1227"/>
      <c r="AN63" s="366"/>
    </row>
    <row r="64" spans="1:43" ht="4.5" customHeight="1">
      <c r="A64" s="366"/>
      <c r="B64" s="369"/>
      <c r="C64" s="412">
        <v>2</v>
      </c>
      <c r="D64" s="412"/>
      <c r="E64" s="412">
        <v>3</v>
      </c>
      <c r="F64" s="412"/>
      <c r="G64" s="412"/>
      <c r="H64" s="412"/>
      <c r="I64" s="412">
        <v>4</v>
      </c>
      <c r="J64" s="412"/>
      <c r="K64" s="412"/>
      <c r="L64" s="412"/>
      <c r="M64" s="412"/>
      <c r="N64" s="412"/>
      <c r="O64" s="412">
        <v>5</v>
      </c>
      <c r="P64" s="412"/>
      <c r="Q64" s="412"/>
      <c r="R64" s="412"/>
      <c r="S64" s="412"/>
      <c r="T64" s="412"/>
      <c r="U64" s="412">
        <v>6</v>
      </c>
      <c r="V64" s="412"/>
      <c r="W64" s="412"/>
      <c r="X64" s="412"/>
      <c r="Y64" s="412"/>
      <c r="Z64" s="412"/>
      <c r="AA64" s="412">
        <v>7</v>
      </c>
      <c r="AB64" s="412"/>
      <c r="AC64" s="412"/>
      <c r="AD64" s="412"/>
      <c r="AE64" s="412"/>
      <c r="AF64" s="412"/>
      <c r="AG64" s="412">
        <v>8</v>
      </c>
      <c r="AH64" s="412"/>
      <c r="AI64" s="412"/>
      <c r="AJ64" s="412"/>
      <c r="AK64" s="412"/>
      <c r="AL64" s="412">
        <v>9</v>
      </c>
      <c r="AM64" s="413"/>
      <c r="AN64" s="366"/>
    </row>
    <row r="65" spans="1:40" ht="19.5" customHeight="1">
      <c r="A65" s="366"/>
      <c r="B65" s="375"/>
      <c r="C65" s="1226" t="str">
        <f>IF(VLOOKUP($AK$1,[4]選択肢!$A:$Z,C70,FALSE)=0,"-",VLOOKUP($AK$1,[4]選択肢!$A:$Z,C70,FALSE))</f>
        <v>職業指導員</v>
      </c>
      <c r="D65" s="1226"/>
      <c r="E65" s="1226" t="str">
        <f>IF(VLOOKUP($AK$1,[4]選択肢!$A:$Z,E70,FALSE)=0,"-",VLOOKUP($AK$1,[4]選択肢!$A:$Z,E70,FALSE))</f>
        <v>生活支援員</v>
      </c>
      <c r="F65" s="1226"/>
      <c r="G65" s="1226"/>
      <c r="H65" s="1226"/>
      <c r="I65" s="412"/>
      <c r="J65" s="412"/>
      <c r="K65" s="412"/>
      <c r="L65" s="412"/>
      <c r="M65" s="412"/>
      <c r="N65" s="412"/>
      <c r="O65" s="412"/>
      <c r="P65" s="412"/>
      <c r="Q65" s="412"/>
      <c r="R65" s="412"/>
      <c r="S65" s="412"/>
      <c r="T65" s="412"/>
      <c r="U65" s="412"/>
      <c r="V65" s="412"/>
      <c r="W65" s="412"/>
      <c r="X65" s="412"/>
      <c r="Y65" s="412"/>
      <c r="Z65" s="412"/>
      <c r="AA65" s="412"/>
      <c r="AB65" s="412"/>
      <c r="AC65" s="412"/>
      <c r="AD65" s="412"/>
      <c r="AE65" s="412"/>
      <c r="AF65" s="412"/>
      <c r="AG65" s="412"/>
      <c r="AH65" s="412"/>
      <c r="AI65" s="412"/>
      <c r="AJ65" s="412"/>
      <c r="AK65" s="412"/>
      <c r="AL65" s="412"/>
      <c r="AM65" s="413"/>
      <c r="AN65" s="366"/>
    </row>
    <row r="66" spans="1:40" ht="19.5" customHeight="1">
      <c r="A66" s="366"/>
      <c r="B66" s="375"/>
      <c r="C66" s="408" t="s">
        <v>705</v>
      </c>
      <c r="D66" s="408" t="s">
        <v>706</v>
      </c>
      <c r="E66" s="408" t="s">
        <v>705</v>
      </c>
      <c r="F66" s="1233" t="s">
        <v>706</v>
      </c>
      <c r="G66" s="1233"/>
      <c r="H66" s="1233"/>
      <c r="I66" s="412"/>
      <c r="J66" s="412"/>
      <c r="K66" s="412"/>
      <c r="L66" s="412"/>
      <c r="M66" s="412"/>
      <c r="N66" s="412"/>
      <c r="O66" s="412"/>
      <c r="P66" s="412"/>
      <c r="Q66" s="412"/>
      <c r="R66" s="412"/>
      <c r="S66" s="412"/>
      <c r="T66" s="412"/>
      <c r="U66" s="412"/>
      <c r="V66" s="412"/>
      <c r="W66" s="412"/>
      <c r="X66" s="412"/>
      <c r="Y66" s="412"/>
      <c r="Z66" s="412"/>
      <c r="AA66" s="412"/>
      <c r="AB66" s="412"/>
      <c r="AC66" s="412"/>
      <c r="AD66" s="412"/>
      <c r="AE66" s="412"/>
      <c r="AF66" s="412"/>
      <c r="AG66" s="412"/>
      <c r="AH66" s="412"/>
      <c r="AI66" s="412"/>
      <c r="AJ66" s="412"/>
      <c r="AK66" s="412"/>
      <c r="AL66" s="412"/>
      <c r="AM66" s="413"/>
      <c r="AN66" s="366"/>
    </row>
    <row r="67" spans="1:40" ht="19.5" customHeight="1">
      <c r="A67" s="366"/>
      <c r="B67" s="400" t="s">
        <v>707</v>
      </c>
      <c r="C67" s="408">
        <f>COUNTIFS($B$11:$B$30,C$65,$C$11:$C$30,"A",$E$11:$E$30,"*")</f>
        <v>0</v>
      </c>
      <c r="D67" s="408">
        <f>COUNTIFS($B$11:$B$30,C$65,$C$11:$C$30,"B",$E$11:$E$30,"*")</f>
        <v>0</v>
      </c>
      <c r="E67" s="408">
        <f>COUNTIFS($B$11:$B$30,E$65,$C$11:$C$30,"A",$E$11:$E$30,"*")</f>
        <v>0</v>
      </c>
      <c r="F67" s="1229">
        <f>COUNTIFS($B$11:$B$30,E$65,$C$11:$C$30,"B",$E$11:$E$30,"*")</f>
        <v>0</v>
      </c>
      <c r="G67" s="1230"/>
      <c r="H67" s="1231"/>
      <c r="I67" s="412"/>
      <c r="J67" s="412"/>
      <c r="K67" s="412"/>
      <c r="L67" s="412"/>
      <c r="M67" s="412"/>
      <c r="N67" s="412"/>
      <c r="O67" s="412"/>
      <c r="P67" s="412"/>
      <c r="Q67" s="412"/>
      <c r="R67" s="412"/>
      <c r="S67" s="412"/>
      <c r="T67" s="412"/>
      <c r="U67" s="412"/>
      <c r="V67" s="412"/>
      <c r="W67" s="412"/>
      <c r="X67" s="412"/>
      <c r="Y67" s="412"/>
      <c r="Z67" s="412"/>
      <c r="AA67" s="412"/>
      <c r="AB67" s="412"/>
      <c r="AC67" s="412"/>
      <c r="AD67" s="412"/>
      <c r="AE67" s="412"/>
      <c r="AF67" s="412"/>
      <c r="AG67" s="412"/>
      <c r="AH67" s="412"/>
      <c r="AI67" s="412"/>
      <c r="AJ67" s="412"/>
      <c r="AK67" s="412"/>
      <c r="AL67" s="412"/>
      <c r="AM67" s="413"/>
      <c r="AN67" s="366"/>
    </row>
    <row r="68" spans="1:40" ht="19.5" customHeight="1">
      <c r="A68" s="366"/>
      <c r="B68" s="410" t="s">
        <v>708</v>
      </c>
      <c r="C68" s="408">
        <f>COUNTIFS($B$11:$B$30,C$65,$C$11:$C$30,"C",$E$11:$E$30,"*")</f>
        <v>0</v>
      </c>
      <c r="D68" s="408">
        <f>COUNTIFS($B$11:$B$30,C$65,$C$11:$C$30,"D",$E$11:$E$30,"*")</f>
        <v>0</v>
      </c>
      <c r="E68" s="408">
        <f>COUNTIFS($B$11:$B$30,E$65,$C$11:$C$30,"C",$E$11:$E$30,"*")</f>
        <v>0</v>
      </c>
      <c r="F68" s="1229">
        <f>COUNTIFS($B$11:$B$30,E$65,$C$11:$C$30,"D",$E$11:$E$30,"*")</f>
        <v>0</v>
      </c>
      <c r="G68" s="1230"/>
      <c r="H68" s="1231"/>
      <c r="I68" s="412"/>
      <c r="J68" s="412"/>
      <c r="K68" s="412"/>
      <c r="L68" s="412"/>
      <c r="M68" s="412"/>
      <c r="N68" s="412"/>
      <c r="O68" s="412"/>
      <c r="P68" s="412"/>
      <c r="Q68" s="412"/>
      <c r="R68" s="412"/>
      <c r="S68" s="412"/>
      <c r="T68" s="412"/>
      <c r="U68" s="412"/>
      <c r="V68" s="412"/>
      <c r="W68" s="412"/>
      <c r="X68" s="412"/>
      <c r="Y68" s="412"/>
      <c r="Z68" s="412"/>
      <c r="AA68" s="412"/>
      <c r="AB68" s="412"/>
      <c r="AC68" s="412"/>
      <c r="AD68" s="412"/>
      <c r="AE68" s="412"/>
      <c r="AF68" s="412"/>
      <c r="AG68" s="412"/>
      <c r="AH68" s="412"/>
      <c r="AI68" s="412"/>
      <c r="AJ68" s="412"/>
      <c r="AK68" s="412"/>
      <c r="AL68" s="412"/>
      <c r="AM68" s="413"/>
      <c r="AN68" s="366"/>
    </row>
    <row r="69" spans="1:40" ht="19.5" customHeight="1">
      <c r="A69" s="366"/>
      <c r="B69" s="410" t="s">
        <v>709</v>
      </c>
      <c r="C69" s="1224">
        <f>IF($AK$3="４週",SUMIFS($AK$11:$AK$30,$B$11:$B$30,C65)/4/$AH$5,IF($AK$3="歴月",SUMIFS($AK$11:$AK$30,$B$11:$B$30,C65)/$AL$5,"記載する期間を選択してください"))</f>
        <v>0</v>
      </c>
      <c r="D69" s="1227"/>
      <c r="E69" s="1224">
        <f>IF($AK$3="４週",SUMIFS($AK$11:$AK$30,$B$11:$B$30,E65)/4/$AH$5,IF($AK$3="歴月",SUMIFS($AK$11:$AK$30,$B$11:$B$30,E65)/$AL$5,"記載する期間を選択してください"))</f>
        <v>0</v>
      </c>
      <c r="F69" s="1225"/>
      <c r="G69" s="1225"/>
      <c r="H69" s="1227"/>
      <c r="I69" s="412"/>
      <c r="J69" s="412"/>
      <c r="K69" s="412"/>
      <c r="L69" s="412"/>
      <c r="M69" s="412"/>
      <c r="N69" s="412"/>
      <c r="O69" s="412"/>
      <c r="P69" s="412"/>
      <c r="Q69" s="412"/>
      <c r="R69" s="412"/>
      <c r="S69" s="412"/>
      <c r="T69" s="412"/>
      <c r="U69" s="412"/>
      <c r="V69" s="412"/>
      <c r="W69" s="412"/>
      <c r="X69" s="412"/>
      <c r="Y69" s="412"/>
      <c r="Z69" s="412"/>
      <c r="AA69" s="412"/>
      <c r="AB69" s="412"/>
      <c r="AC69" s="412"/>
      <c r="AD69" s="412"/>
      <c r="AE69" s="412"/>
      <c r="AF69" s="412"/>
      <c r="AG69" s="412"/>
      <c r="AH69" s="412"/>
      <c r="AI69" s="412"/>
      <c r="AJ69" s="412"/>
      <c r="AK69" s="412"/>
      <c r="AL69" s="412"/>
      <c r="AM69" s="413"/>
      <c r="AN69" s="366"/>
    </row>
    <row r="70" spans="1:40" ht="3" customHeight="1">
      <c r="A70" s="366"/>
      <c r="B70" s="369"/>
      <c r="C70" s="412">
        <v>10</v>
      </c>
      <c r="D70" s="412"/>
      <c r="E70" s="412">
        <f>C70+1</f>
        <v>11</v>
      </c>
      <c r="F70" s="412"/>
      <c r="G70" s="412"/>
      <c r="H70" s="412"/>
      <c r="I70" s="412"/>
      <c r="J70" s="412"/>
      <c r="K70" s="412"/>
      <c r="L70" s="412"/>
      <c r="M70" s="412"/>
      <c r="N70" s="412"/>
      <c r="O70" s="412"/>
      <c r="P70" s="412"/>
      <c r="Q70" s="412"/>
      <c r="R70" s="412"/>
      <c r="S70" s="412"/>
      <c r="T70" s="412"/>
      <c r="U70" s="412"/>
      <c r="V70" s="412"/>
      <c r="W70" s="412"/>
      <c r="X70" s="412"/>
      <c r="Y70" s="412"/>
      <c r="Z70" s="412"/>
      <c r="AA70" s="412"/>
      <c r="AB70" s="412"/>
      <c r="AC70" s="412"/>
      <c r="AD70" s="412"/>
      <c r="AE70" s="412"/>
      <c r="AF70" s="412"/>
      <c r="AG70" s="412"/>
      <c r="AH70" s="412"/>
      <c r="AI70" s="412"/>
      <c r="AJ70" s="412"/>
      <c r="AK70" s="412"/>
      <c r="AL70" s="412"/>
      <c r="AM70" s="413"/>
      <c r="AN70" s="366"/>
    </row>
    <row r="71" spans="1:40" ht="15" customHeight="1">
      <c r="A71" s="390" t="s">
        <v>710</v>
      </c>
      <c r="B71" s="414"/>
      <c r="C71" s="415"/>
      <c r="D71" s="415"/>
      <c r="E71" s="415"/>
      <c r="F71" s="416"/>
      <c r="G71" s="415"/>
      <c r="H71" s="412"/>
      <c r="I71" s="412"/>
      <c r="J71" s="412"/>
      <c r="K71" s="412"/>
      <c r="L71" s="412"/>
      <c r="M71" s="412"/>
      <c r="N71" s="412"/>
      <c r="O71" s="412"/>
      <c r="P71" s="412"/>
      <c r="Q71" s="412"/>
      <c r="R71" s="412">
        <v>6</v>
      </c>
      <c r="S71" s="412"/>
      <c r="T71" s="412"/>
      <c r="U71" s="412"/>
      <c r="V71" s="412"/>
      <c r="W71" s="412"/>
      <c r="X71" s="412">
        <v>7</v>
      </c>
      <c r="Y71" s="412"/>
      <c r="Z71" s="412"/>
      <c r="AA71" s="412"/>
      <c r="AB71" s="412"/>
      <c r="AC71" s="412"/>
      <c r="AD71" s="412">
        <v>8</v>
      </c>
      <c r="AE71" s="412"/>
      <c r="AF71" s="412"/>
      <c r="AG71" s="417"/>
      <c r="AH71" s="417"/>
      <c r="AI71" s="417"/>
      <c r="AJ71" s="417">
        <v>9</v>
      </c>
      <c r="AK71" s="418"/>
      <c r="AL71" s="418"/>
      <c r="AM71" s="366"/>
    </row>
    <row r="72" spans="1:40" s="390" customFormat="1" ht="15" customHeight="1">
      <c r="A72" s="390" t="s">
        <v>711</v>
      </c>
      <c r="B72" s="391"/>
      <c r="C72" s="391"/>
      <c r="D72" s="391"/>
      <c r="E72" s="391"/>
      <c r="F72" s="391"/>
      <c r="G72" s="391"/>
      <c r="H72" s="365"/>
      <c r="I72" s="365"/>
      <c r="J72" s="365"/>
      <c r="K72" s="365"/>
      <c r="L72" s="365"/>
      <c r="M72" s="365"/>
      <c r="N72" s="365"/>
      <c r="O72" s="365"/>
      <c r="P72" s="365"/>
      <c r="Q72" s="365"/>
      <c r="R72" s="365"/>
      <c r="S72" s="365"/>
      <c r="T72" s="365"/>
      <c r="U72" s="365"/>
      <c r="V72" s="365"/>
      <c r="W72" s="365"/>
      <c r="X72" s="365"/>
      <c r="Y72" s="365"/>
      <c r="Z72" s="365"/>
      <c r="AA72" s="365"/>
      <c r="AB72" s="365"/>
      <c r="AC72" s="365"/>
      <c r="AD72" s="365"/>
      <c r="AE72" s="365"/>
      <c r="AF72" s="365"/>
      <c r="AG72" s="365"/>
      <c r="AH72" s="365"/>
      <c r="AI72" s="365"/>
      <c r="AJ72" s="365"/>
      <c r="AK72" s="365"/>
      <c r="AL72" s="365"/>
      <c r="AM72" s="365"/>
    </row>
    <row r="73" spans="1:40" s="390" customFormat="1" ht="15" customHeight="1">
      <c r="A73" s="390" t="s">
        <v>712</v>
      </c>
      <c r="B73" s="391"/>
      <c r="C73" s="391"/>
      <c r="D73" s="391"/>
      <c r="E73" s="391"/>
      <c r="F73" s="391"/>
      <c r="G73" s="391"/>
      <c r="H73" s="365"/>
      <c r="I73" s="365"/>
      <c r="J73" s="365"/>
      <c r="K73" s="365"/>
      <c r="L73" s="365"/>
      <c r="M73" s="365"/>
      <c r="N73" s="365"/>
      <c r="O73" s="365"/>
      <c r="P73" s="365"/>
      <c r="Q73" s="365"/>
      <c r="R73" s="365"/>
      <c r="S73" s="365"/>
      <c r="T73" s="365"/>
      <c r="U73" s="365"/>
      <c r="V73" s="365"/>
      <c r="W73" s="365"/>
      <c r="X73" s="365"/>
      <c r="Y73" s="365"/>
      <c r="Z73" s="365"/>
      <c r="AA73" s="365"/>
      <c r="AB73" s="365"/>
      <c r="AC73" s="365"/>
      <c r="AD73" s="365"/>
      <c r="AE73" s="365"/>
      <c r="AF73" s="365"/>
      <c r="AG73" s="365"/>
      <c r="AH73" s="365"/>
      <c r="AI73" s="365"/>
      <c r="AJ73" s="365"/>
      <c r="AK73" s="365"/>
      <c r="AL73" s="365"/>
      <c r="AM73" s="365"/>
    </row>
    <row r="74" spans="1:40" s="390" customFormat="1" ht="15" customHeight="1">
      <c r="A74" s="390" t="s">
        <v>713</v>
      </c>
      <c r="B74" s="391"/>
      <c r="C74" s="391"/>
      <c r="D74" s="391"/>
      <c r="E74" s="391"/>
      <c r="F74" s="391"/>
      <c r="G74" s="391"/>
      <c r="H74" s="365"/>
      <c r="I74" s="365"/>
      <c r="J74" s="365"/>
      <c r="K74" s="365"/>
      <c r="L74" s="365"/>
      <c r="M74" s="365"/>
      <c r="N74" s="365"/>
      <c r="O74" s="365"/>
      <c r="P74" s="365"/>
      <c r="Q74" s="365"/>
      <c r="R74" s="365"/>
      <c r="S74" s="365"/>
      <c r="T74" s="365"/>
      <c r="U74" s="365"/>
      <c r="V74" s="365"/>
      <c r="W74" s="365"/>
      <c r="X74" s="365"/>
      <c r="Y74" s="365"/>
      <c r="Z74" s="365"/>
      <c r="AA74" s="365"/>
      <c r="AB74" s="365"/>
      <c r="AC74" s="365"/>
      <c r="AD74" s="365"/>
      <c r="AE74" s="365"/>
      <c r="AF74" s="365"/>
      <c r="AG74" s="365"/>
      <c r="AH74" s="365"/>
      <c r="AI74" s="365"/>
      <c r="AJ74" s="365"/>
      <c r="AK74" s="365"/>
      <c r="AL74" s="365"/>
      <c r="AM74" s="365"/>
    </row>
    <row r="75" spans="1:40" s="390" customFormat="1" ht="15" customHeight="1">
      <c r="A75" s="390" t="s">
        <v>714</v>
      </c>
      <c r="B75" s="391"/>
      <c r="C75" s="391"/>
      <c r="D75" s="391"/>
      <c r="E75" s="391"/>
      <c r="F75" s="391"/>
      <c r="G75" s="391"/>
      <c r="H75" s="365"/>
      <c r="I75" s="365"/>
      <c r="J75" s="365"/>
      <c r="K75" s="365"/>
      <c r="L75" s="365"/>
      <c r="M75" s="365"/>
      <c r="N75" s="365"/>
      <c r="O75" s="365"/>
      <c r="P75" s="365"/>
      <c r="Q75" s="365"/>
      <c r="R75" s="365"/>
      <c r="S75" s="365"/>
      <c r="T75" s="365"/>
      <c r="U75" s="365"/>
      <c r="V75" s="365"/>
      <c r="W75" s="365"/>
      <c r="X75" s="365"/>
      <c r="Y75" s="365"/>
      <c r="Z75" s="365"/>
      <c r="AA75" s="365"/>
      <c r="AB75" s="365"/>
      <c r="AC75" s="365"/>
      <c r="AD75" s="365"/>
      <c r="AE75" s="365"/>
      <c r="AF75" s="365"/>
      <c r="AG75" s="365"/>
      <c r="AH75" s="365"/>
      <c r="AI75" s="365"/>
      <c r="AJ75" s="365"/>
      <c r="AK75" s="365"/>
      <c r="AL75" s="365"/>
      <c r="AM75" s="365"/>
    </row>
    <row r="76" spans="1:40" ht="15" customHeight="1">
      <c r="A76" s="390" t="s">
        <v>715</v>
      </c>
      <c r="B76" s="419"/>
      <c r="C76" s="390"/>
      <c r="D76" s="390"/>
      <c r="E76" s="390"/>
      <c r="F76" s="390"/>
      <c r="G76" s="390"/>
    </row>
    <row r="77" spans="1:40" ht="15" customHeight="1">
      <c r="A77" s="390" t="s">
        <v>716</v>
      </c>
      <c r="B77" s="419"/>
      <c r="C77" s="390"/>
      <c r="D77" s="390"/>
      <c r="E77" s="390"/>
      <c r="F77" s="390"/>
      <c r="G77" s="390"/>
    </row>
    <row r="78" spans="1:40" ht="15" customHeight="1">
      <c r="A78" s="390"/>
      <c r="B78" s="400" t="s">
        <v>717</v>
      </c>
      <c r="C78" s="1187" t="s">
        <v>718</v>
      </c>
      <c r="D78" s="1187"/>
      <c r="E78" s="1187"/>
      <c r="F78" s="390"/>
      <c r="G78" s="390"/>
    </row>
    <row r="79" spans="1:40" ht="15" customHeight="1">
      <c r="A79" s="390"/>
      <c r="B79" s="420" t="s">
        <v>668</v>
      </c>
      <c r="C79" s="1234" t="s">
        <v>719</v>
      </c>
      <c r="D79" s="1234"/>
      <c r="E79" s="1234"/>
      <c r="F79" s="390"/>
      <c r="G79" s="390"/>
    </row>
    <row r="80" spans="1:40" ht="15" customHeight="1">
      <c r="A80" s="390"/>
      <c r="B80" s="420" t="s">
        <v>670</v>
      </c>
      <c r="C80" s="1234" t="s">
        <v>720</v>
      </c>
      <c r="D80" s="1234"/>
      <c r="E80" s="1234"/>
      <c r="F80" s="390"/>
      <c r="G80" s="390"/>
    </row>
    <row r="81" spans="1:7" ht="15" customHeight="1">
      <c r="A81" s="390"/>
      <c r="B81" s="420" t="s">
        <v>671</v>
      </c>
      <c r="C81" s="1234" t="s">
        <v>721</v>
      </c>
      <c r="D81" s="1234"/>
      <c r="E81" s="1234"/>
      <c r="F81" s="390"/>
      <c r="G81" s="390"/>
    </row>
    <row r="82" spans="1:7" ht="15" customHeight="1">
      <c r="A82" s="390"/>
      <c r="B82" s="420" t="s">
        <v>673</v>
      </c>
      <c r="C82" s="1234" t="s">
        <v>722</v>
      </c>
      <c r="D82" s="1234"/>
      <c r="E82" s="1234"/>
      <c r="F82" s="390"/>
      <c r="G82" s="390"/>
    </row>
    <row r="83" spans="1:7" ht="15" customHeight="1">
      <c r="A83" s="390"/>
      <c r="B83" s="390" t="s">
        <v>723</v>
      </c>
      <c r="C83" s="390"/>
      <c r="D83" s="390"/>
      <c r="E83" s="390"/>
      <c r="F83" s="390"/>
      <c r="G83" s="390"/>
    </row>
    <row r="84" spans="1:7" ht="15" customHeight="1">
      <c r="A84" s="390"/>
      <c r="B84" s="390" t="s">
        <v>724</v>
      </c>
      <c r="C84" s="390"/>
      <c r="D84" s="390"/>
      <c r="E84" s="390"/>
      <c r="F84" s="390"/>
      <c r="G84" s="390"/>
    </row>
    <row r="85" spans="1:7" ht="15" customHeight="1">
      <c r="A85" s="390"/>
      <c r="B85" s="390" t="s">
        <v>725</v>
      </c>
      <c r="C85" s="390"/>
      <c r="D85" s="390"/>
      <c r="E85" s="390"/>
      <c r="F85" s="390"/>
      <c r="G85" s="390"/>
    </row>
    <row r="86" spans="1:7" ht="15" customHeight="1">
      <c r="A86" s="390" t="s">
        <v>726</v>
      </c>
      <c r="B86" s="419"/>
      <c r="C86" s="390"/>
      <c r="D86" s="390"/>
      <c r="E86" s="390"/>
      <c r="F86" s="390"/>
      <c r="G86" s="390"/>
    </row>
    <row r="87" spans="1:7" ht="15" customHeight="1">
      <c r="A87" s="390" t="s">
        <v>785</v>
      </c>
      <c r="B87" s="419"/>
      <c r="C87" s="390"/>
      <c r="D87" s="390"/>
      <c r="E87" s="390"/>
      <c r="F87" s="390"/>
      <c r="G87" s="390"/>
    </row>
    <row r="88" spans="1:7" ht="15" customHeight="1">
      <c r="A88" s="390" t="s">
        <v>728</v>
      </c>
      <c r="B88" s="419"/>
      <c r="C88" s="390"/>
      <c r="D88" s="390"/>
      <c r="E88" s="390"/>
      <c r="F88" s="390"/>
      <c r="G88" s="390"/>
    </row>
    <row r="89" spans="1:7" ht="15" customHeight="1">
      <c r="A89" s="390" t="s">
        <v>729</v>
      </c>
      <c r="B89" s="419"/>
      <c r="C89" s="390"/>
      <c r="D89" s="390"/>
      <c r="E89" s="390"/>
      <c r="F89" s="390"/>
      <c r="G89" s="390"/>
    </row>
    <row r="90" spans="1:7" ht="15" customHeight="1">
      <c r="A90" s="390" t="s">
        <v>730</v>
      </c>
      <c r="B90" s="419"/>
      <c r="C90" s="390"/>
      <c r="D90" s="390"/>
      <c r="E90" s="390"/>
      <c r="F90" s="390"/>
      <c r="G90" s="390"/>
    </row>
    <row r="91" spans="1:7" ht="15" customHeight="1">
      <c r="A91" s="390" t="s">
        <v>731</v>
      </c>
      <c r="B91" s="419"/>
      <c r="C91" s="390"/>
      <c r="D91" s="390"/>
      <c r="E91" s="390"/>
      <c r="F91" s="390"/>
      <c r="G91" s="390"/>
    </row>
    <row r="92" spans="1:7" ht="15" customHeight="1">
      <c r="A92" s="390"/>
      <c r="B92" s="390" t="s">
        <v>732</v>
      </c>
      <c r="C92" s="390"/>
      <c r="D92" s="390"/>
      <c r="E92" s="390"/>
      <c r="F92" s="390"/>
      <c r="G92" s="390"/>
    </row>
    <row r="93" spans="1:7" ht="15" customHeight="1">
      <c r="A93" s="390"/>
      <c r="B93" s="390" t="s">
        <v>733</v>
      </c>
      <c r="C93" s="390"/>
      <c r="D93" s="390"/>
      <c r="E93" s="390"/>
      <c r="F93" s="390"/>
      <c r="G93" s="390"/>
    </row>
    <row r="94" spans="1:7" ht="15" customHeight="1">
      <c r="A94" s="390" t="s">
        <v>734</v>
      </c>
      <c r="B94" s="419"/>
      <c r="C94" s="390"/>
      <c r="D94" s="390"/>
      <c r="E94" s="390"/>
      <c r="F94" s="390"/>
      <c r="G94" s="390"/>
    </row>
    <row r="95" spans="1:7" ht="15" customHeight="1">
      <c r="A95" s="390" t="s">
        <v>735</v>
      </c>
      <c r="B95" s="419"/>
      <c r="C95" s="390"/>
      <c r="D95" s="390"/>
      <c r="E95" s="390"/>
      <c r="F95" s="390"/>
      <c r="G95" s="390"/>
    </row>
    <row r="96" spans="1:7" ht="15" customHeight="1">
      <c r="A96" s="390" t="s">
        <v>736</v>
      </c>
      <c r="B96" s="419"/>
      <c r="C96" s="390"/>
      <c r="D96" s="390"/>
      <c r="E96" s="390"/>
      <c r="F96" s="390"/>
      <c r="G96" s="390"/>
    </row>
    <row r="97" spans="1:7" ht="15" customHeight="1">
      <c r="A97" s="390" t="s">
        <v>737</v>
      </c>
      <c r="B97" s="419"/>
      <c r="C97" s="390"/>
      <c r="D97" s="390"/>
      <c r="E97" s="390"/>
      <c r="F97" s="390"/>
      <c r="G97" s="390"/>
    </row>
    <row r="98" spans="1:7" ht="15" customHeight="1">
      <c r="A98" s="390" t="s">
        <v>738</v>
      </c>
      <c r="B98" s="419"/>
      <c r="C98" s="390"/>
      <c r="D98" s="390"/>
      <c r="E98" s="390"/>
      <c r="F98" s="390"/>
      <c r="G98" s="390"/>
    </row>
    <row r="99" spans="1:7" ht="15" customHeight="1">
      <c r="A99" s="390" t="s">
        <v>739</v>
      </c>
      <c r="B99" s="419"/>
      <c r="C99" s="390"/>
      <c r="D99" s="390"/>
      <c r="E99" s="390"/>
      <c r="F99" s="390"/>
      <c r="G99" s="390"/>
    </row>
    <row r="100" spans="1:7" ht="15" customHeight="1">
      <c r="A100" s="390" t="s">
        <v>740</v>
      </c>
      <c r="B100" s="419"/>
      <c r="C100" s="390"/>
      <c r="D100" s="390"/>
      <c r="E100" s="390"/>
      <c r="F100" s="390"/>
      <c r="G100" s="390"/>
    </row>
    <row r="101" spans="1:7" ht="15" customHeight="1">
      <c r="A101" s="390" t="s">
        <v>741</v>
      </c>
      <c r="B101" s="419"/>
      <c r="C101" s="390"/>
      <c r="D101" s="390"/>
      <c r="E101" s="390"/>
      <c r="F101" s="390"/>
      <c r="G101" s="390"/>
    </row>
  </sheetData>
  <mergeCells count="263">
    <mergeCell ref="C80:E80"/>
    <mergeCell ref="C81:E81"/>
    <mergeCell ref="C82:E82"/>
    <mergeCell ref="F67:H67"/>
    <mergeCell ref="F68:H68"/>
    <mergeCell ref="C69:D69"/>
    <mergeCell ref="E69:H69"/>
    <mergeCell ref="C78:E78"/>
    <mergeCell ref="C79:E79"/>
    <mergeCell ref="AL63:AM63"/>
    <mergeCell ref="C65:D65"/>
    <mergeCell ref="E65:H65"/>
    <mergeCell ref="F66:H66"/>
    <mergeCell ref="X62:Z62"/>
    <mergeCell ref="AA62:AC62"/>
    <mergeCell ref="AD62:AF62"/>
    <mergeCell ref="AG62:AI62"/>
    <mergeCell ref="AJ62:AK62"/>
    <mergeCell ref="C63:D63"/>
    <mergeCell ref="E63:H63"/>
    <mergeCell ref="I63:N63"/>
    <mergeCell ref="O63:T63"/>
    <mergeCell ref="U63:Z63"/>
    <mergeCell ref="AG61:AI61"/>
    <mergeCell ref="AJ61:AK61"/>
    <mergeCell ref="F62:H62"/>
    <mergeCell ref="I62:K62"/>
    <mergeCell ref="L62:N62"/>
    <mergeCell ref="O62:Q62"/>
    <mergeCell ref="R62:T62"/>
    <mergeCell ref="U62:W62"/>
    <mergeCell ref="AA63:AF63"/>
    <mergeCell ref="AG63:AK63"/>
    <mergeCell ref="F61:H61"/>
    <mergeCell ref="I61:K61"/>
    <mergeCell ref="L61:N61"/>
    <mergeCell ref="O61:Q61"/>
    <mergeCell ref="R61:T61"/>
    <mergeCell ref="U61:W61"/>
    <mergeCell ref="X61:Z61"/>
    <mergeCell ref="AA61:AC61"/>
    <mergeCell ref="AD61:AF61"/>
    <mergeCell ref="AL59:AM59"/>
    <mergeCell ref="F60:H60"/>
    <mergeCell ref="I60:K60"/>
    <mergeCell ref="L60:N60"/>
    <mergeCell ref="O60:Q60"/>
    <mergeCell ref="R60:T60"/>
    <mergeCell ref="U60:W60"/>
    <mergeCell ref="X60:Z60"/>
    <mergeCell ref="AA60:AC60"/>
    <mergeCell ref="AD60:AF60"/>
    <mergeCell ref="AG60:AI60"/>
    <mergeCell ref="AJ60:AK60"/>
    <mergeCell ref="C59:D59"/>
    <mergeCell ref="E59:H59"/>
    <mergeCell ref="I59:N59"/>
    <mergeCell ref="O59:T59"/>
    <mergeCell ref="U59:Z59"/>
    <mergeCell ref="AA59:AF59"/>
    <mergeCell ref="AG55:AK55"/>
    <mergeCell ref="A56:B56"/>
    <mergeCell ref="C56:D56"/>
    <mergeCell ref="E56:H56"/>
    <mergeCell ref="I56:N56"/>
    <mergeCell ref="O56:T56"/>
    <mergeCell ref="U56:Z56"/>
    <mergeCell ref="AA56:AF56"/>
    <mergeCell ref="AG56:AK56"/>
    <mergeCell ref="AG59:AK59"/>
    <mergeCell ref="AD51:AF51"/>
    <mergeCell ref="AG51:AI51"/>
    <mergeCell ref="AJ51:AK51"/>
    <mergeCell ref="A55:B55"/>
    <mergeCell ref="C55:D55"/>
    <mergeCell ref="E55:H55"/>
    <mergeCell ref="I55:N55"/>
    <mergeCell ref="O55:T55"/>
    <mergeCell ref="U55:Z55"/>
    <mergeCell ref="AA55:AF55"/>
    <mergeCell ref="A51:C51"/>
    <mergeCell ref="F51:H51"/>
    <mergeCell ref="I51:K51"/>
    <mergeCell ref="L51:N51"/>
    <mergeCell ref="O51:Q51"/>
    <mergeCell ref="R51:T51"/>
    <mergeCell ref="U51:W51"/>
    <mergeCell ref="X51:Z51"/>
    <mergeCell ref="AA51:AC51"/>
    <mergeCell ref="X49:Z49"/>
    <mergeCell ref="AA49:AC49"/>
    <mergeCell ref="AD49:AF49"/>
    <mergeCell ref="AG49:AI49"/>
    <mergeCell ref="AJ49:AK49"/>
    <mergeCell ref="B50:C50"/>
    <mergeCell ref="F50:H50"/>
    <mergeCell ref="I50:K50"/>
    <mergeCell ref="L50:N50"/>
    <mergeCell ref="O50:Q50"/>
    <mergeCell ref="F49:H49"/>
    <mergeCell ref="I49:K49"/>
    <mergeCell ref="L49:N49"/>
    <mergeCell ref="O49:Q49"/>
    <mergeCell ref="R49:T49"/>
    <mergeCell ref="U49:W49"/>
    <mergeCell ref="AJ50:AK50"/>
    <mergeCell ref="R50:T50"/>
    <mergeCell ref="U50:W50"/>
    <mergeCell ref="X50:Z50"/>
    <mergeCell ref="AA50:AC50"/>
    <mergeCell ref="AD50:AF50"/>
    <mergeCell ref="AG50:AI50"/>
    <mergeCell ref="U48:W48"/>
    <mergeCell ref="X48:Z48"/>
    <mergeCell ref="AA48:AC48"/>
    <mergeCell ref="AD48:AF48"/>
    <mergeCell ref="AG48:AI48"/>
    <mergeCell ref="AJ48:AK48"/>
    <mergeCell ref="A48:C48"/>
    <mergeCell ref="F48:H48"/>
    <mergeCell ref="I48:K48"/>
    <mergeCell ref="L48:N48"/>
    <mergeCell ref="O48:Q48"/>
    <mergeCell ref="R48:T48"/>
    <mergeCell ref="U47:W47"/>
    <mergeCell ref="X47:Z47"/>
    <mergeCell ref="AA47:AC47"/>
    <mergeCell ref="AD47:AF47"/>
    <mergeCell ref="AG47:AI47"/>
    <mergeCell ref="AJ47:AK47"/>
    <mergeCell ref="A47:C47"/>
    <mergeCell ref="F47:H47"/>
    <mergeCell ref="I47:K47"/>
    <mergeCell ref="L47:N47"/>
    <mergeCell ref="O47:Q47"/>
    <mergeCell ref="R47:T47"/>
    <mergeCell ref="U46:W46"/>
    <mergeCell ref="X46:Z46"/>
    <mergeCell ref="AA46:AC46"/>
    <mergeCell ref="AD46:AF46"/>
    <mergeCell ref="AG46:AI46"/>
    <mergeCell ref="AJ46:AK46"/>
    <mergeCell ref="A46:C46"/>
    <mergeCell ref="F46:H46"/>
    <mergeCell ref="I46:K46"/>
    <mergeCell ref="L46:N46"/>
    <mergeCell ref="O46:Q46"/>
    <mergeCell ref="R46:T46"/>
    <mergeCell ref="U45:W45"/>
    <mergeCell ref="X45:Z45"/>
    <mergeCell ref="AA45:AC45"/>
    <mergeCell ref="AD45:AF45"/>
    <mergeCell ref="AG45:AI45"/>
    <mergeCell ref="AJ45:AK45"/>
    <mergeCell ref="AA44:AC44"/>
    <mergeCell ref="AD44:AF44"/>
    <mergeCell ref="AG44:AI44"/>
    <mergeCell ref="AJ44:AK44"/>
    <mergeCell ref="A45:C45"/>
    <mergeCell ref="F45:H45"/>
    <mergeCell ref="I45:K45"/>
    <mergeCell ref="L45:N45"/>
    <mergeCell ref="O45:Q45"/>
    <mergeCell ref="R45:T45"/>
    <mergeCell ref="AL43:AL51"/>
    <mergeCell ref="AM43:AM51"/>
    <mergeCell ref="A44:C44"/>
    <mergeCell ref="F44:H44"/>
    <mergeCell ref="I44:K44"/>
    <mergeCell ref="L44:N44"/>
    <mergeCell ref="O44:Q44"/>
    <mergeCell ref="R44:T44"/>
    <mergeCell ref="U44:W44"/>
    <mergeCell ref="X44:Z44"/>
    <mergeCell ref="U43:W43"/>
    <mergeCell ref="X43:Z43"/>
    <mergeCell ref="AA43:AC43"/>
    <mergeCell ref="AD43:AF43"/>
    <mergeCell ref="AG43:AI43"/>
    <mergeCell ref="AJ43:AK43"/>
    <mergeCell ref="A43:C43"/>
    <mergeCell ref="F43:H43"/>
    <mergeCell ref="I43:K43"/>
    <mergeCell ref="L43:N43"/>
    <mergeCell ref="O43:Q43"/>
    <mergeCell ref="R43:T43"/>
    <mergeCell ref="U42:W42"/>
    <mergeCell ref="X42:Z42"/>
    <mergeCell ref="AA42:AC42"/>
    <mergeCell ref="AD42:AF42"/>
    <mergeCell ref="AG42:AI42"/>
    <mergeCell ref="AJ42:AK42"/>
    <mergeCell ref="A42:C42"/>
    <mergeCell ref="F42:H42"/>
    <mergeCell ref="I42:K42"/>
    <mergeCell ref="L42:N42"/>
    <mergeCell ref="O42:Q42"/>
    <mergeCell ref="R42:T42"/>
    <mergeCell ref="B39:C39"/>
    <mergeCell ref="D39:E39"/>
    <mergeCell ref="F39:K39"/>
    <mergeCell ref="L39:Q39"/>
    <mergeCell ref="R39:W39"/>
    <mergeCell ref="X39:AC39"/>
    <mergeCell ref="B38:C38"/>
    <mergeCell ref="D38:E38"/>
    <mergeCell ref="F38:K38"/>
    <mergeCell ref="L38:Q38"/>
    <mergeCell ref="R38:W38"/>
    <mergeCell ref="X38:AC38"/>
    <mergeCell ref="B37:C37"/>
    <mergeCell ref="D37:E37"/>
    <mergeCell ref="F37:K37"/>
    <mergeCell ref="L37:Q37"/>
    <mergeCell ref="R37:W37"/>
    <mergeCell ref="X37:AC37"/>
    <mergeCell ref="AM28:AN28"/>
    <mergeCell ref="AM29:AN29"/>
    <mergeCell ref="AM30:AN30"/>
    <mergeCell ref="A31:E31"/>
    <mergeCell ref="AM31:AN32"/>
    <mergeCell ref="A32:E32"/>
    <mergeCell ref="AM22:AN22"/>
    <mergeCell ref="AM23:AN23"/>
    <mergeCell ref="AM24:AN24"/>
    <mergeCell ref="AM25:AN25"/>
    <mergeCell ref="AM26:AN26"/>
    <mergeCell ref="AM27:AN2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AM16:AN16"/>
    <mergeCell ref="AM17:AN17"/>
    <mergeCell ref="AK1:AN1"/>
    <mergeCell ref="M2:P2"/>
    <mergeCell ref="Q2:R2"/>
    <mergeCell ref="S2:T2"/>
    <mergeCell ref="U2:V2"/>
    <mergeCell ref="AK2:AN2"/>
    <mergeCell ref="AK3:AN3"/>
    <mergeCell ref="AK4:AN4"/>
    <mergeCell ref="AH5:AJ5"/>
  </mergeCells>
  <phoneticPr fontId="13"/>
  <dataValidations count="7">
    <dataValidation type="list" allowBlank="1" showInputMessage="1" sqref="B11:B30" xr:uid="{6C5881C2-3233-42F3-A32F-DD3C60930638}">
      <formula1>INDIRECT($AK$1)</formula1>
    </dataValidation>
    <dataValidation type="list" operator="greaterThanOrEqual" allowBlank="1" showInputMessage="1" showErrorMessage="1" sqref="F38:AC38 F40:W40" xr:uid="{1B2AF1A9-51E5-488F-9A53-F98C8640AA10}">
      <formula1>"○"</formula1>
    </dataValidation>
    <dataValidation type="list" allowBlank="1" showInputMessage="1" showErrorMessage="1" sqref="B40:E40 D38:E38" xr:uid="{7F2249AB-CFCA-4953-A3A8-2A6ACB31D42E}">
      <formula1>"○"</formula1>
    </dataValidation>
    <dataValidation type="list" allowBlank="1" showInputMessage="1" showErrorMessage="1" sqref="C11:C30" xr:uid="{61D133AD-6CCE-44C5-945A-B11ABAC5F77C}">
      <formula1>"A,B,C,D"</formula1>
    </dataValidation>
    <dataValidation operator="greaterThanOrEqual" allowBlank="1" showInputMessage="1" showErrorMessage="1" sqref="I52:I54 AL43:AM50 I57 L52:L54 L57 AJ43:AJ51" xr:uid="{FC111472-B676-4F33-B5F9-04F47F0FB925}"/>
    <dataValidation type="whole" operator="greaterThanOrEqual" allowBlank="1" showInputMessage="1" showErrorMessage="1" sqref="AG43:AG51 I43:I51 AD43:AD51 AA43:AA51 X43:X51 U43:U51 R43:R51 O43:O51 L43:L51 D43:F51" xr:uid="{AF5972EB-C2D3-4B14-96FA-F443AC570853}">
      <formula1>0</formula1>
    </dataValidation>
    <dataValidation type="list" allowBlank="1" showInputMessage="1" showErrorMessage="1" sqref="AK4:AN4" xr:uid="{0FB9619D-00DB-4429-8B28-14EB059649E4}">
      <formula1>"予定,実績"</formula1>
    </dataValidation>
  </dataValidations>
  <printOptions horizontalCentered="1" verticalCentered="1"/>
  <pageMargins left="0.19685039370078741" right="0.19685039370078741" top="0.39370078740157483" bottom="0.19685039370078741" header="0.19685039370078741" footer="0.39370078740157483"/>
  <pageSetup paperSize="9" scale="85" fitToWidth="0" fitToHeight="0" orientation="landscape" r:id="rId1"/>
  <headerFooter alignWithMargins="0">
    <oddHeader>&amp;L&amp;"ＭＳ ゴシック,標準"&amp;10（参考様式）</oddHeader>
  </headerFooter>
  <rowBreaks count="2" manualBreakCount="2">
    <brk id="35" max="39" man="1"/>
    <brk id="70" max="39"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79659-C68D-4C67-9ECF-0C0ED425BB5F}">
  <dimension ref="A1:AN73"/>
  <sheetViews>
    <sheetView showGridLines="0" view="pageBreakPreview" zoomScaleNormal="100" zoomScaleSheetLayoutView="100" workbookViewId="0">
      <selection activeCell="AK3" sqref="AK3:AN3"/>
    </sheetView>
  </sheetViews>
  <sheetFormatPr defaultColWidth="9.109375" defaultRowHeight="21" customHeight="1"/>
  <cols>
    <col min="1" max="1" width="2.77734375" style="369" customWidth="1"/>
    <col min="2" max="2" width="16.77734375" style="363" customWidth="1"/>
    <col min="3" max="3" width="7.21875" style="369" customWidth="1"/>
    <col min="4" max="5" width="8.44140625" style="369" customWidth="1"/>
    <col min="6" max="36" width="2.77734375" style="369" customWidth="1"/>
    <col min="37" max="37" width="7.21875" style="369" customWidth="1"/>
    <col min="38" max="39" width="8.44140625" style="369" customWidth="1"/>
    <col min="40" max="40" width="6.21875" style="369" customWidth="1"/>
    <col min="41" max="16384" width="9.109375" style="369"/>
  </cols>
  <sheetData>
    <row r="1" spans="1:40" ht="20.100000000000001" customHeight="1">
      <c r="A1" s="362" t="s">
        <v>139</v>
      </c>
      <c r="C1" s="364"/>
      <c r="D1" s="364"/>
      <c r="E1" s="364"/>
      <c r="F1" s="364"/>
      <c r="G1" s="364"/>
      <c r="H1" s="364"/>
      <c r="I1" s="364"/>
      <c r="J1" s="364"/>
      <c r="K1" s="364"/>
      <c r="L1" s="364"/>
      <c r="M1" s="364"/>
      <c r="N1" s="364"/>
      <c r="O1" s="364"/>
      <c r="P1" s="364"/>
      <c r="Q1" s="364"/>
      <c r="R1" s="364"/>
      <c r="S1" s="364"/>
      <c r="T1" s="364"/>
      <c r="U1" s="364"/>
      <c r="V1" s="364"/>
      <c r="W1" s="364"/>
      <c r="X1" s="365"/>
      <c r="Y1" s="365"/>
      <c r="Z1" s="366"/>
      <c r="AA1" s="366"/>
      <c r="AB1" s="366"/>
      <c r="AC1" s="366"/>
      <c r="AD1" s="367"/>
      <c r="AE1" s="367"/>
      <c r="AF1" s="367"/>
      <c r="AG1" s="367"/>
      <c r="AH1" s="367"/>
      <c r="AI1" s="368" t="s">
        <v>645</v>
      </c>
      <c r="AJ1" s="368"/>
      <c r="AK1" s="1175" t="s">
        <v>854</v>
      </c>
      <c r="AL1" s="1175"/>
      <c r="AM1" s="1175"/>
      <c r="AN1" s="1175"/>
    </row>
    <row r="2" spans="1:40" ht="18" customHeight="1">
      <c r="A2" s="366"/>
      <c r="B2" s="370"/>
      <c r="C2" s="370"/>
      <c r="D2" s="370"/>
      <c r="E2" s="370"/>
      <c r="F2" s="370"/>
      <c r="G2" s="370"/>
      <c r="H2" s="370"/>
      <c r="I2" s="370"/>
      <c r="J2" s="370"/>
      <c r="K2" s="370"/>
      <c r="L2" s="370"/>
      <c r="M2" s="1176">
        <v>2024</v>
      </c>
      <c r="N2" s="1176"/>
      <c r="O2" s="1176"/>
      <c r="P2" s="1176"/>
      <c r="Q2" s="1177" t="s">
        <v>647</v>
      </c>
      <c r="R2" s="1177"/>
      <c r="S2" s="1176">
        <v>5</v>
      </c>
      <c r="T2" s="1176"/>
      <c r="U2" s="1177" t="s">
        <v>648</v>
      </c>
      <c r="V2" s="1177"/>
      <c r="W2" s="370"/>
      <c r="X2" s="370"/>
      <c r="Y2" s="370"/>
      <c r="Z2" s="366"/>
      <c r="AA2" s="366"/>
      <c r="AC2" s="368"/>
      <c r="AD2" s="370"/>
      <c r="AE2" s="370"/>
      <c r="AF2" s="370"/>
      <c r="AG2" s="370"/>
      <c r="AH2" s="370"/>
      <c r="AI2" s="368" t="s">
        <v>649</v>
      </c>
      <c r="AJ2" s="368"/>
      <c r="AK2" s="1178"/>
      <c r="AL2" s="1178"/>
      <c r="AM2" s="1178"/>
      <c r="AN2" s="1178"/>
    </row>
    <row r="3" spans="1:40" ht="18" customHeight="1">
      <c r="A3" s="371"/>
      <c r="B3" s="371"/>
      <c r="C3" s="371"/>
      <c r="D3" s="371"/>
      <c r="E3" s="371"/>
      <c r="F3" s="371"/>
      <c r="G3" s="371"/>
      <c r="H3" s="371"/>
      <c r="I3" s="371"/>
      <c r="J3" s="371"/>
      <c r="K3" s="371"/>
      <c r="L3" s="371"/>
      <c r="M3" s="371"/>
      <c r="N3" s="371"/>
      <c r="O3" s="371"/>
      <c r="P3" s="371"/>
      <c r="Q3" s="371"/>
      <c r="R3" s="371"/>
      <c r="S3" s="371"/>
      <c r="T3" s="371"/>
      <c r="U3" s="371"/>
      <c r="V3" s="371"/>
      <c r="W3" s="371"/>
      <c r="Y3" s="372"/>
      <c r="Z3" s="372"/>
      <c r="AA3" s="372"/>
      <c r="AB3" s="366"/>
      <c r="AC3" s="372"/>
      <c r="AD3" s="372"/>
      <c r="AE3" s="372"/>
      <c r="AF3" s="372"/>
      <c r="AG3" s="372"/>
      <c r="AH3" s="372"/>
      <c r="AI3" s="373" t="s">
        <v>650</v>
      </c>
      <c r="AJ3" s="368"/>
      <c r="AK3" s="1179" t="s">
        <v>651</v>
      </c>
      <c r="AL3" s="1179"/>
      <c r="AM3" s="1179"/>
      <c r="AN3" s="1179"/>
    </row>
    <row r="4" spans="1:40" ht="18" customHeight="1">
      <c r="A4" s="371"/>
      <c r="B4" s="371"/>
      <c r="C4" s="371"/>
      <c r="D4" s="371"/>
      <c r="E4" s="371"/>
      <c r="F4" s="371"/>
      <c r="G4" s="371"/>
      <c r="H4" s="371"/>
      <c r="I4" s="371"/>
      <c r="J4" s="371"/>
      <c r="K4" s="371"/>
      <c r="L4" s="371"/>
      <c r="M4" s="371"/>
      <c r="N4" s="371"/>
      <c r="O4" s="371"/>
      <c r="P4" s="371"/>
      <c r="Q4" s="371"/>
      <c r="R4" s="371"/>
      <c r="S4" s="371"/>
      <c r="T4" s="371"/>
      <c r="U4" s="371"/>
      <c r="V4" s="371"/>
      <c r="W4" s="371"/>
      <c r="Y4" s="372"/>
      <c r="Z4" s="372"/>
      <c r="AA4" s="372"/>
      <c r="AB4" s="366"/>
      <c r="AC4" s="372"/>
      <c r="AD4" s="372"/>
      <c r="AE4" s="372"/>
      <c r="AF4" s="372"/>
      <c r="AG4" s="372"/>
      <c r="AH4" s="372"/>
      <c r="AI4" s="373" t="s">
        <v>652</v>
      </c>
      <c r="AJ4" s="368"/>
      <c r="AK4" s="1179"/>
      <c r="AL4" s="1179"/>
      <c r="AM4" s="1179"/>
      <c r="AN4" s="1179"/>
    </row>
    <row r="5" spans="1:40" ht="18" customHeight="1">
      <c r="A5" s="371"/>
      <c r="B5" s="371"/>
      <c r="C5" s="371"/>
      <c r="D5" s="371"/>
      <c r="E5" s="371"/>
      <c r="F5" s="371"/>
      <c r="G5" s="371"/>
      <c r="H5" s="371"/>
      <c r="I5" s="371"/>
      <c r="J5" s="371"/>
      <c r="K5" s="371"/>
      <c r="L5" s="371"/>
      <c r="M5" s="371"/>
      <c r="N5" s="371"/>
      <c r="O5" s="371"/>
      <c r="P5" s="371"/>
      <c r="Q5" s="371"/>
      <c r="R5" s="371"/>
      <c r="S5" s="371"/>
      <c r="U5" s="371"/>
      <c r="V5" s="371"/>
      <c r="W5" s="371"/>
      <c r="Y5" s="372"/>
      <c r="Z5" s="372"/>
      <c r="AA5" s="372"/>
      <c r="AB5" s="366"/>
      <c r="AC5" s="372"/>
      <c r="AD5" s="372"/>
      <c r="AE5" s="372"/>
      <c r="AF5" s="372"/>
      <c r="AG5" s="373" t="s">
        <v>653</v>
      </c>
      <c r="AH5" s="1180"/>
      <c r="AI5" s="1180"/>
      <c r="AJ5" s="1180"/>
      <c r="AK5" s="372" t="s">
        <v>654</v>
      </c>
      <c r="AL5" s="374"/>
      <c r="AM5" s="372" t="s">
        <v>655</v>
      </c>
      <c r="AN5" s="366"/>
    </row>
    <row r="6" spans="1:40" ht="9.9" customHeight="1">
      <c r="A6" s="366"/>
      <c r="B6" s="375"/>
      <c r="C6" s="375"/>
      <c r="D6" s="375"/>
      <c r="E6" s="375"/>
      <c r="F6" s="375"/>
      <c r="G6" s="375"/>
      <c r="H6" s="375"/>
      <c r="I6" s="375"/>
      <c r="J6" s="375"/>
      <c r="K6" s="375"/>
      <c r="L6" s="375"/>
      <c r="M6" s="375"/>
      <c r="N6" s="375"/>
      <c r="O6" s="375"/>
      <c r="P6" s="375"/>
      <c r="Q6" s="375"/>
      <c r="R6" s="375"/>
      <c r="S6" s="375"/>
      <c r="T6" s="375"/>
      <c r="U6" s="375"/>
      <c r="V6" s="375"/>
      <c r="W6" s="375"/>
      <c r="X6" s="370"/>
      <c r="Y6" s="370"/>
      <c r="Z6" s="370"/>
      <c r="AA6" s="370"/>
      <c r="AB6" s="370"/>
      <c r="AC6" s="370"/>
      <c r="AD6" s="370"/>
      <c r="AE6" s="370"/>
      <c r="AF6" s="370"/>
      <c r="AG6" s="370"/>
      <c r="AH6" s="370"/>
      <c r="AI6" s="370"/>
      <c r="AJ6" s="370"/>
      <c r="AK6" s="370"/>
      <c r="AL6" s="370"/>
      <c r="AM6" s="366"/>
      <c r="AN6" s="366"/>
    </row>
    <row r="7" spans="1:40" ht="15" customHeight="1">
      <c r="A7" s="1181" t="s">
        <v>656</v>
      </c>
      <c r="B7" s="1182" t="s">
        <v>657</v>
      </c>
      <c r="C7" s="1184" t="s">
        <v>658</v>
      </c>
      <c r="D7" s="1187" t="s">
        <v>659</v>
      </c>
      <c r="E7" s="1188" t="s">
        <v>660</v>
      </c>
      <c r="F7" s="1189" t="s">
        <v>661</v>
      </c>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90" t="s">
        <v>662</v>
      </c>
      <c r="AL7" s="1194" t="s">
        <v>663</v>
      </c>
      <c r="AM7" s="1195" t="s">
        <v>664</v>
      </c>
      <c r="AN7" s="1195"/>
    </row>
    <row r="8" spans="1:40" ht="15" customHeight="1">
      <c r="A8" s="1181"/>
      <c r="B8" s="1183"/>
      <c r="C8" s="1185"/>
      <c r="D8" s="1187"/>
      <c r="E8" s="1188"/>
      <c r="F8" s="1187" t="s">
        <v>140</v>
      </c>
      <c r="G8" s="1187"/>
      <c r="H8" s="1187"/>
      <c r="I8" s="1187"/>
      <c r="J8" s="1187"/>
      <c r="K8" s="1187"/>
      <c r="L8" s="1187"/>
      <c r="M8" s="1187" t="s">
        <v>141</v>
      </c>
      <c r="N8" s="1187"/>
      <c r="O8" s="1187"/>
      <c r="P8" s="1187"/>
      <c r="Q8" s="1187"/>
      <c r="R8" s="1187"/>
      <c r="S8" s="1187"/>
      <c r="T8" s="1187" t="s">
        <v>142</v>
      </c>
      <c r="U8" s="1187"/>
      <c r="V8" s="1187"/>
      <c r="W8" s="1187"/>
      <c r="X8" s="1187"/>
      <c r="Y8" s="1187"/>
      <c r="Z8" s="1187"/>
      <c r="AA8" s="1187" t="s">
        <v>143</v>
      </c>
      <c r="AB8" s="1187"/>
      <c r="AC8" s="1187"/>
      <c r="AD8" s="1187"/>
      <c r="AE8" s="1187"/>
      <c r="AF8" s="1187"/>
      <c r="AG8" s="1187"/>
      <c r="AH8" s="1187" t="s">
        <v>665</v>
      </c>
      <c r="AI8" s="1187"/>
      <c r="AJ8" s="1187"/>
      <c r="AK8" s="1190"/>
      <c r="AL8" s="1194"/>
      <c r="AM8" s="1195"/>
      <c r="AN8" s="1195"/>
    </row>
    <row r="9" spans="1:40" ht="15" customHeight="1">
      <c r="A9" s="1181"/>
      <c r="B9" s="1191" t="s">
        <v>666</v>
      </c>
      <c r="C9" s="1185"/>
      <c r="D9" s="1187"/>
      <c r="E9" s="1188"/>
      <c r="F9" s="376">
        <f>DATE($M$2,$S$2,1)</f>
        <v>45413</v>
      </c>
      <c r="G9" s="376">
        <f>DATE($M$2,$S$2,2)</f>
        <v>45414</v>
      </c>
      <c r="H9" s="376">
        <f>DATE($M$2,$S$2,3)</f>
        <v>45415</v>
      </c>
      <c r="I9" s="376">
        <f>DATE($M$2,$S$2,4)</f>
        <v>45416</v>
      </c>
      <c r="J9" s="376">
        <f>DATE($M$2,$S$2,5)</f>
        <v>45417</v>
      </c>
      <c r="K9" s="376">
        <f>DATE($M$2,$S$2,6)</f>
        <v>45418</v>
      </c>
      <c r="L9" s="376">
        <f>DATE($M$2,$S$2,7)</f>
        <v>45419</v>
      </c>
      <c r="M9" s="376">
        <f>DATE($M$2,$S$2,8)</f>
        <v>45420</v>
      </c>
      <c r="N9" s="376">
        <f>DATE($M$2,$S$2,9)</f>
        <v>45421</v>
      </c>
      <c r="O9" s="376">
        <f>DATE($M$2,$S$2,10)</f>
        <v>45422</v>
      </c>
      <c r="P9" s="376">
        <f>DATE($M$2,$S$2,11)</f>
        <v>45423</v>
      </c>
      <c r="Q9" s="376">
        <f>DATE($M$2,$S$2,12)</f>
        <v>45424</v>
      </c>
      <c r="R9" s="376">
        <f>DATE($M$2,$S$2,13)</f>
        <v>45425</v>
      </c>
      <c r="S9" s="376">
        <f>DATE($M$2,$S$2,14)</f>
        <v>45426</v>
      </c>
      <c r="T9" s="376">
        <f>DATE($M$2,$S$2,15)</f>
        <v>45427</v>
      </c>
      <c r="U9" s="376">
        <f>DATE($M$2,$S$2,16)</f>
        <v>45428</v>
      </c>
      <c r="V9" s="376">
        <f>DATE($M$2,$S$2,17)</f>
        <v>45429</v>
      </c>
      <c r="W9" s="376">
        <f>DATE($M$2,$S$2,18)</f>
        <v>45430</v>
      </c>
      <c r="X9" s="376">
        <f>DATE($M$2,$S$2,19)</f>
        <v>45431</v>
      </c>
      <c r="Y9" s="376">
        <f>DATE($M$2,$S$2,20)</f>
        <v>45432</v>
      </c>
      <c r="Z9" s="376">
        <f>DATE($M$2,$S$2,21)</f>
        <v>45433</v>
      </c>
      <c r="AA9" s="376">
        <f>DATE($M$2,$S$2,22)</f>
        <v>45434</v>
      </c>
      <c r="AB9" s="376">
        <f>DATE($M$2,$S$2,23)</f>
        <v>45435</v>
      </c>
      <c r="AC9" s="376">
        <f>DATE($M$2,$S$2,24)</f>
        <v>45436</v>
      </c>
      <c r="AD9" s="376">
        <f>DATE($M$2,$S$2,25)</f>
        <v>45437</v>
      </c>
      <c r="AE9" s="376">
        <f>DATE($M$2,$S$2,26)</f>
        <v>45438</v>
      </c>
      <c r="AF9" s="376">
        <f>DATE($M$2,$S$2,27)</f>
        <v>45439</v>
      </c>
      <c r="AG9" s="376">
        <f>DATE($M$2,$S$2,28)</f>
        <v>45440</v>
      </c>
      <c r="AH9" s="376">
        <f>IF(DAY(EOMONTH(F9,0))&lt;29,"",DATE($M$2,$S$2,29))</f>
        <v>45441</v>
      </c>
      <c r="AI9" s="376">
        <f>IF(DAY(EOMONTH(F9,0))&lt;30,"",DATE($M$2,$S$2,30))</f>
        <v>45442</v>
      </c>
      <c r="AJ9" s="376">
        <f>IF(DAY(EOMONTH(F9,0))&lt;31,"",DATE($M$2,$S$2,31))</f>
        <v>45443</v>
      </c>
      <c r="AK9" s="1190"/>
      <c r="AL9" s="1194"/>
      <c r="AM9" s="1195"/>
      <c r="AN9" s="1195"/>
    </row>
    <row r="10" spans="1:40" ht="15" customHeight="1">
      <c r="A10" s="1181"/>
      <c r="B10" s="1192"/>
      <c r="C10" s="1186"/>
      <c r="D10" s="1187"/>
      <c r="E10" s="1188"/>
      <c r="F10" s="377">
        <f>DATE($M$2,$S$2,1)</f>
        <v>45413</v>
      </c>
      <c r="G10" s="377">
        <f>DATE($M$2,$S$2,2)</f>
        <v>45414</v>
      </c>
      <c r="H10" s="377">
        <f>DATE($M$2,$S$2,3)</f>
        <v>45415</v>
      </c>
      <c r="I10" s="377">
        <f>DATE($M$2,$S$2,4)</f>
        <v>45416</v>
      </c>
      <c r="J10" s="377">
        <f>DATE($M$2,$S$2,5)</f>
        <v>45417</v>
      </c>
      <c r="K10" s="377">
        <f>DATE($M$2,$S$2,6)</f>
        <v>45418</v>
      </c>
      <c r="L10" s="377">
        <f>DATE($M$2,$S$2,7)</f>
        <v>45419</v>
      </c>
      <c r="M10" s="377">
        <f>DATE($M$2,$S$2,8)</f>
        <v>45420</v>
      </c>
      <c r="N10" s="377">
        <f>DATE($M$2,$S$2,9)</f>
        <v>45421</v>
      </c>
      <c r="O10" s="377">
        <f>DATE($M$2,$S$2,10)</f>
        <v>45422</v>
      </c>
      <c r="P10" s="377">
        <f>DATE($M$2,$S$2,11)</f>
        <v>45423</v>
      </c>
      <c r="Q10" s="377">
        <f>DATE($M$2,$S$2,12)</f>
        <v>45424</v>
      </c>
      <c r="R10" s="377">
        <f>DATE($M$2,$S$2,13)</f>
        <v>45425</v>
      </c>
      <c r="S10" s="377">
        <f>DATE($M$2,$S$2,14)</f>
        <v>45426</v>
      </c>
      <c r="T10" s="377">
        <f>DATE($M$2,$S$2,15)</f>
        <v>45427</v>
      </c>
      <c r="U10" s="377">
        <f>DATE($M$2,$S$2,16)</f>
        <v>45428</v>
      </c>
      <c r="V10" s="377">
        <f>DATE($M$2,$S$2,17)</f>
        <v>45429</v>
      </c>
      <c r="W10" s="377">
        <f>DATE($M$2,$S$2,18)</f>
        <v>45430</v>
      </c>
      <c r="X10" s="377">
        <f>DATE($M$2,$S$2,19)</f>
        <v>45431</v>
      </c>
      <c r="Y10" s="377">
        <f>DATE($M$2,$S$2,20)</f>
        <v>45432</v>
      </c>
      <c r="Z10" s="377">
        <f>DATE($M$2,$S$2,21)</f>
        <v>45433</v>
      </c>
      <c r="AA10" s="377">
        <f>DATE($M$2,$S$2,22)</f>
        <v>45434</v>
      </c>
      <c r="AB10" s="377">
        <f>DATE($M$2,$S$2,23)</f>
        <v>45435</v>
      </c>
      <c r="AC10" s="377">
        <f>DATE($M$2,$S$2,24)</f>
        <v>45436</v>
      </c>
      <c r="AD10" s="377">
        <f>DATE($M$2,$S$2,25)</f>
        <v>45437</v>
      </c>
      <c r="AE10" s="377">
        <f>DATE($M$2,$S$2,26)</f>
        <v>45438</v>
      </c>
      <c r="AF10" s="377">
        <f>DATE($M$2,$S$2,27)</f>
        <v>45439</v>
      </c>
      <c r="AG10" s="377">
        <f>DATE($M$2,$S$2,28)</f>
        <v>45440</v>
      </c>
      <c r="AH10" s="377">
        <f>IF(DAY(EOMONTH(F10,0))&lt;29,"",DATE($M$2,$S$2,29))</f>
        <v>45441</v>
      </c>
      <c r="AI10" s="377">
        <f>IF(DAY(EOMONTH(F10,0))&lt;30,"",DATE($M$2,$S$2,30))</f>
        <v>45442</v>
      </c>
      <c r="AJ10" s="377">
        <f>IF(DAY(EOMONTH(F10,0))&lt;31,"",DATE($M$2,$S$2,31))</f>
        <v>45443</v>
      </c>
      <c r="AK10" s="1190"/>
      <c r="AL10" s="1194"/>
      <c r="AM10" s="1195"/>
      <c r="AN10" s="1195"/>
    </row>
    <row r="11" spans="1:40" ht="18" customHeight="1">
      <c r="A11" s="378">
        <v>1</v>
      </c>
      <c r="B11" s="379" t="s">
        <v>667</v>
      </c>
      <c r="C11" s="380" t="s">
        <v>668</v>
      </c>
      <c r="D11" s="381"/>
      <c r="E11" s="382" t="s">
        <v>668</v>
      </c>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383"/>
      <c r="AD11" s="383"/>
      <c r="AE11" s="383"/>
      <c r="AF11" s="383"/>
      <c r="AG11" s="383"/>
      <c r="AH11" s="505"/>
      <c r="AI11" s="505"/>
      <c r="AJ11" s="505"/>
      <c r="AK11" s="386">
        <f>+SUM(F11:AJ11)</f>
        <v>0</v>
      </c>
      <c r="AL11" s="387">
        <f>IF($AK$3="４週",AK11/4,AK11/(DAY(EOMONTH($F$9,0))/7))</f>
        <v>0</v>
      </c>
      <c r="AM11" s="1193"/>
      <c r="AN11" s="1193"/>
    </row>
    <row r="12" spans="1:40" ht="18" customHeight="1">
      <c r="A12" s="378">
        <v>2</v>
      </c>
      <c r="B12" s="379" t="s">
        <v>672</v>
      </c>
      <c r="C12" s="380" t="s">
        <v>670</v>
      </c>
      <c r="D12" s="381"/>
      <c r="E12" s="382" t="s">
        <v>670</v>
      </c>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505"/>
      <c r="AI12" s="505"/>
      <c r="AJ12" s="505"/>
      <c r="AK12" s="386">
        <f t="shared" ref="AK12:AK31" si="0">+SUM(F12:AJ12)</f>
        <v>0</v>
      </c>
      <c r="AL12" s="387">
        <f>IF($AK$3="４週",AK12/4,AK12/(DAY(EOMONTH($F$9,0))/7))</f>
        <v>0</v>
      </c>
      <c r="AM12" s="1193"/>
      <c r="AN12" s="1193"/>
    </row>
    <row r="13" spans="1:40" ht="18" customHeight="1">
      <c r="A13" s="378">
        <v>3</v>
      </c>
      <c r="B13" s="379" t="s">
        <v>672</v>
      </c>
      <c r="C13" s="380" t="s">
        <v>671</v>
      </c>
      <c r="D13" s="381"/>
      <c r="E13" s="382" t="s">
        <v>671</v>
      </c>
      <c r="F13" s="383"/>
      <c r="G13" s="383"/>
      <c r="H13" s="383"/>
      <c r="I13" s="383"/>
      <c r="J13" s="383"/>
      <c r="K13" s="383"/>
      <c r="L13" s="383"/>
      <c r="M13" s="383"/>
      <c r="N13" s="383"/>
      <c r="O13" s="383"/>
      <c r="P13" s="383"/>
      <c r="Q13" s="383"/>
      <c r="R13" s="383"/>
      <c r="S13" s="383"/>
      <c r="T13" s="383"/>
      <c r="U13" s="383"/>
      <c r="V13" s="383"/>
      <c r="W13" s="383"/>
      <c r="X13" s="383"/>
      <c r="Y13" s="383"/>
      <c r="Z13" s="383"/>
      <c r="AA13" s="383"/>
      <c r="AB13" s="383"/>
      <c r="AC13" s="383"/>
      <c r="AD13" s="383"/>
      <c r="AE13" s="383"/>
      <c r="AF13" s="383"/>
      <c r="AG13" s="383"/>
      <c r="AH13" s="505"/>
      <c r="AI13" s="505"/>
      <c r="AJ13" s="505"/>
      <c r="AK13" s="386">
        <f t="shared" si="0"/>
        <v>0</v>
      </c>
      <c r="AL13" s="387">
        <f>IF($AK$3="４週",AK13/4,AK13/(DAY(EOMONTH($F$9,0))/7))</f>
        <v>0</v>
      </c>
      <c r="AM13" s="1193"/>
      <c r="AN13" s="1193"/>
    </row>
    <row r="14" spans="1:40" ht="18" customHeight="1">
      <c r="A14" s="378">
        <v>4</v>
      </c>
      <c r="B14" s="379" t="s">
        <v>672</v>
      </c>
      <c r="C14" s="380" t="s">
        <v>673</v>
      </c>
      <c r="D14" s="381"/>
      <c r="E14" s="382" t="s">
        <v>673</v>
      </c>
      <c r="F14" s="383"/>
      <c r="G14" s="383"/>
      <c r="H14" s="383"/>
      <c r="I14" s="383"/>
      <c r="J14" s="383"/>
      <c r="K14" s="383"/>
      <c r="L14" s="383"/>
      <c r="M14" s="383"/>
      <c r="N14" s="383"/>
      <c r="O14" s="383"/>
      <c r="P14" s="383"/>
      <c r="Q14" s="383"/>
      <c r="R14" s="383"/>
      <c r="S14" s="383"/>
      <c r="T14" s="383"/>
      <c r="U14" s="383"/>
      <c r="V14" s="383"/>
      <c r="W14" s="383"/>
      <c r="X14" s="383"/>
      <c r="Y14" s="383"/>
      <c r="Z14" s="383"/>
      <c r="AA14" s="383"/>
      <c r="AB14" s="383"/>
      <c r="AC14" s="383"/>
      <c r="AD14" s="383"/>
      <c r="AE14" s="383"/>
      <c r="AF14" s="383"/>
      <c r="AG14" s="383"/>
      <c r="AH14" s="505"/>
      <c r="AI14" s="505"/>
      <c r="AJ14" s="505"/>
      <c r="AK14" s="386">
        <f t="shared" si="0"/>
        <v>0</v>
      </c>
      <c r="AL14" s="387">
        <f>IF($AK$3="４週",AK14/4,AK14/(DAY(EOMONTH($F$9,0))/7))</f>
        <v>0</v>
      </c>
      <c r="AM14" s="1193"/>
      <c r="AN14" s="1193"/>
    </row>
    <row r="15" spans="1:40" ht="18" customHeight="1">
      <c r="A15" s="378">
        <v>5</v>
      </c>
      <c r="B15" s="379"/>
      <c r="C15" s="380"/>
      <c r="D15" s="381"/>
      <c r="E15" s="382"/>
      <c r="F15" s="383"/>
      <c r="G15" s="383"/>
      <c r="H15" s="383"/>
      <c r="I15" s="383"/>
      <c r="J15" s="383"/>
      <c r="K15" s="383"/>
      <c r="L15" s="383"/>
      <c r="M15" s="383"/>
      <c r="N15" s="383"/>
      <c r="O15" s="383"/>
      <c r="P15" s="383"/>
      <c r="Q15" s="383"/>
      <c r="R15" s="383"/>
      <c r="S15" s="383"/>
      <c r="T15" s="383"/>
      <c r="U15" s="383"/>
      <c r="V15" s="383"/>
      <c r="W15" s="383"/>
      <c r="X15" s="383"/>
      <c r="Y15" s="383"/>
      <c r="Z15" s="383"/>
      <c r="AA15" s="383"/>
      <c r="AB15" s="383"/>
      <c r="AC15" s="383"/>
      <c r="AD15" s="383"/>
      <c r="AE15" s="383"/>
      <c r="AF15" s="383"/>
      <c r="AG15" s="383"/>
      <c r="AH15" s="505"/>
      <c r="AI15" s="505"/>
      <c r="AJ15" s="505"/>
      <c r="AK15" s="386">
        <f t="shared" si="0"/>
        <v>0</v>
      </c>
      <c r="AL15" s="387">
        <f t="shared" ref="AL15:AL30" si="1">IF($AK$3="４週",AK15/4,AK15/(DAY(EOMONTH($F$9,0))/7))</f>
        <v>0</v>
      </c>
      <c r="AM15" s="1193"/>
      <c r="AN15" s="1193"/>
    </row>
    <row r="16" spans="1:40" ht="18" customHeight="1">
      <c r="A16" s="378">
        <v>6</v>
      </c>
      <c r="B16" s="379"/>
      <c r="C16" s="380"/>
      <c r="D16" s="381"/>
      <c r="E16" s="382"/>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3"/>
      <c r="AD16" s="383"/>
      <c r="AE16" s="383"/>
      <c r="AF16" s="383"/>
      <c r="AG16" s="383"/>
      <c r="AH16" s="505"/>
      <c r="AI16" s="505"/>
      <c r="AJ16" s="505"/>
      <c r="AK16" s="386">
        <f t="shared" si="0"/>
        <v>0</v>
      </c>
      <c r="AL16" s="387">
        <f t="shared" si="1"/>
        <v>0</v>
      </c>
      <c r="AM16" s="1193"/>
      <c r="AN16" s="1193"/>
    </row>
    <row r="17" spans="1:40" ht="18" customHeight="1">
      <c r="A17" s="378">
        <v>7</v>
      </c>
      <c r="B17" s="379"/>
      <c r="C17" s="380"/>
      <c r="D17" s="381"/>
      <c r="E17" s="382"/>
      <c r="F17" s="383"/>
      <c r="G17" s="383"/>
      <c r="H17" s="383"/>
      <c r="I17" s="383"/>
      <c r="J17" s="383"/>
      <c r="K17" s="383"/>
      <c r="L17" s="383"/>
      <c r="M17" s="383"/>
      <c r="N17" s="383"/>
      <c r="O17" s="383"/>
      <c r="P17" s="383"/>
      <c r="Q17" s="383"/>
      <c r="R17" s="383"/>
      <c r="S17" s="383"/>
      <c r="T17" s="383"/>
      <c r="U17" s="383"/>
      <c r="V17" s="383"/>
      <c r="W17" s="383"/>
      <c r="X17" s="383"/>
      <c r="Y17" s="383"/>
      <c r="Z17" s="383"/>
      <c r="AA17" s="383"/>
      <c r="AB17" s="383"/>
      <c r="AC17" s="383"/>
      <c r="AD17" s="383"/>
      <c r="AE17" s="383"/>
      <c r="AF17" s="383"/>
      <c r="AG17" s="383"/>
      <c r="AH17" s="505"/>
      <c r="AI17" s="505"/>
      <c r="AJ17" s="505"/>
      <c r="AK17" s="386">
        <f t="shared" si="0"/>
        <v>0</v>
      </c>
      <c r="AL17" s="387">
        <f t="shared" si="1"/>
        <v>0</v>
      </c>
      <c r="AM17" s="1193"/>
      <c r="AN17" s="1193"/>
    </row>
    <row r="18" spans="1:40" ht="18" customHeight="1">
      <c r="A18" s="378">
        <v>8</v>
      </c>
      <c r="B18" s="379"/>
      <c r="C18" s="380"/>
      <c r="D18" s="381"/>
      <c r="E18" s="382"/>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505"/>
      <c r="AI18" s="505"/>
      <c r="AJ18" s="505"/>
      <c r="AK18" s="386">
        <f t="shared" si="0"/>
        <v>0</v>
      </c>
      <c r="AL18" s="387">
        <f t="shared" si="1"/>
        <v>0</v>
      </c>
      <c r="AM18" s="1193"/>
      <c r="AN18" s="1193"/>
    </row>
    <row r="19" spans="1:40" ht="18" customHeight="1">
      <c r="A19" s="378">
        <v>9</v>
      </c>
      <c r="B19" s="379"/>
      <c r="C19" s="380"/>
      <c r="D19" s="381"/>
      <c r="E19" s="382"/>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505"/>
      <c r="AI19" s="505"/>
      <c r="AJ19" s="505"/>
      <c r="AK19" s="386">
        <f t="shared" si="0"/>
        <v>0</v>
      </c>
      <c r="AL19" s="387">
        <f t="shared" si="1"/>
        <v>0</v>
      </c>
      <c r="AM19" s="1193"/>
      <c r="AN19" s="1193"/>
    </row>
    <row r="20" spans="1:40" ht="18" customHeight="1">
      <c r="A20" s="378">
        <v>10</v>
      </c>
      <c r="B20" s="379"/>
      <c r="C20" s="380"/>
      <c r="D20" s="381"/>
      <c r="E20" s="382"/>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505"/>
      <c r="AI20" s="505"/>
      <c r="AJ20" s="505"/>
      <c r="AK20" s="386">
        <f t="shared" si="0"/>
        <v>0</v>
      </c>
      <c r="AL20" s="387">
        <f t="shared" si="1"/>
        <v>0</v>
      </c>
      <c r="AM20" s="1193"/>
      <c r="AN20" s="1193"/>
    </row>
    <row r="21" spans="1:40" ht="18" customHeight="1">
      <c r="A21" s="378">
        <v>11</v>
      </c>
      <c r="B21" s="379"/>
      <c r="C21" s="380"/>
      <c r="D21" s="381"/>
      <c r="E21" s="382"/>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505"/>
      <c r="AI21" s="505"/>
      <c r="AJ21" s="505"/>
      <c r="AK21" s="386">
        <f t="shared" si="0"/>
        <v>0</v>
      </c>
      <c r="AL21" s="387">
        <f t="shared" si="1"/>
        <v>0</v>
      </c>
      <c r="AM21" s="1193"/>
      <c r="AN21" s="1193"/>
    </row>
    <row r="22" spans="1:40" ht="18" customHeight="1">
      <c r="A22" s="378">
        <v>12</v>
      </c>
      <c r="B22" s="379"/>
      <c r="C22" s="380"/>
      <c r="D22" s="381"/>
      <c r="E22" s="382"/>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505"/>
      <c r="AI22" s="505"/>
      <c r="AJ22" s="505"/>
      <c r="AK22" s="386">
        <f t="shared" si="0"/>
        <v>0</v>
      </c>
      <c r="AL22" s="387">
        <f t="shared" si="1"/>
        <v>0</v>
      </c>
      <c r="AM22" s="1193"/>
      <c r="AN22" s="1193"/>
    </row>
    <row r="23" spans="1:40" ht="18" customHeight="1">
      <c r="A23" s="378">
        <v>13</v>
      </c>
      <c r="B23" s="379"/>
      <c r="C23" s="380"/>
      <c r="D23" s="381"/>
      <c r="E23" s="382"/>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505"/>
      <c r="AI23" s="505"/>
      <c r="AJ23" s="505"/>
      <c r="AK23" s="386">
        <f t="shared" si="0"/>
        <v>0</v>
      </c>
      <c r="AL23" s="387">
        <f t="shared" si="1"/>
        <v>0</v>
      </c>
      <c r="AM23" s="1193"/>
      <c r="AN23" s="1193"/>
    </row>
    <row r="24" spans="1:40" ht="18" customHeight="1">
      <c r="A24" s="378">
        <v>14</v>
      </c>
      <c r="B24" s="379"/>
      <c r="C24" s="380"/>
      <c r="D24" s="381"/>
      <c r="E24" s="382"/>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505"/>
      <c r="AI24" s="505"/>
      <c r="AJ24" s="505"/>
      <c r="AK24" s="386">
        <f t="shared" si="0"/>
        <v>0</v>
      </c>
      <c r="AL24" s="387">
        <f t="shared" si="1"/>
        <v>0</v>
      </c>
      <c r="AM24" s="1193"/>
      <c r="AN24" s="1193"/>
    </row>
    <row r="25" spans="1:40" ht="18" customHeight="1">
      <c r="A25" s="378">
        <v>15</v>
      </c>
      <c r="B25" s="379"/>
      <c r="C25" s="380"/>
      <c r="D25" s="381"/>
      <c r="E25" s="382"/>
      <c r="F25" s="383"/>
      <c r="G25" s="383"/>
      <c r="H25" s="383"/>
      <c r="I25" s="383"/>
      <c r="J25" s="383"/>
      <c r="K25" s="383"/>
      <c r="L25" s="383"/>
      <c r="M25" s="383"/>
      <c r="N25" s="383"/>
      <c r="O25" s="383"/>
      <c r="P25" s="383"/>
      <c r="Q25" s="383"/>
      <c r="R25" s="383"/>
      <c r="S25" s="383"/>
      <c r="T25" s="383"/>
      <c r="U25" s="383"/>
      <c r="V25" s="383"/>
      <c r="W25" s="383"/>
      <c r="X25" s="383"/>
      <c r="Y25" s="383"/>
      <c r="Z25" s="383"/>
      <c r="AA25" s="383"/>
      <c r="AB25" s="383"/>
      <c r="AC25" s="383"/>
      <c r="AD25" s="383"/>
      <c r="AE25" s="383"/>
      <c r="AF25" s="383"/>
      <c r="AG25" s="383"/>
      <c r="AH25" s="505"/>
      <c r="AI25" s="505"/>
      <c r="AJ25" s="505"/>
      <c r="AK25" s="386">
        <f t="shared" si="0"/>
        <v>0</v>
      </c>
      <c r="AL25" s="387">
        <f t="shared" si="1"/>
        <v>0</v>
      </c>
      <c r="AM25" s="1193"/>
      <c r="AN25" s="1193"/>
    </row>
    <row r="26" spans="1:40" ht="18" customHeight="1">
      <c r="A26" s="378">
        <v>16</v>
      </c>
      <c r="B26" s="379"/>
      <c r="C26" s="380"/>
      <c r="D26" s="381"/>
      <c r="E26" s="382"/>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505"/>
      <c r="AI26" s="505"/>
      <c r="AJ26" s="505"/>
      <c r="AK26" s="386">
        <f t="shared" si="0"/>
        <v>0</v>
      </c>
      <c r="AL26" s="387">
        <f t="shared" si="1"/>
        <v>0</v>
      </c>
      <c r="AM26" s="1193"/>
      <c r="AN26" s="1193"/>
    </row>
    <row r="27" spans="1:40" ht="18" customHeight="1">
      <c r="A27" s="378">
        <v>17</v>
      </c>
      <c r="B27" s="379"/>
      <c r="C27" s="380"/>
      <c r="D27" s="381"/>
      <c r="E27" s="382"/>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505"/>
      <c r="AI27" s="505"/>
      <c r="AJ27" s="505"/>
      <c r="AK27" s="386">
        <f t="shared" si="0"/>
        <v>0</v>
      </c>
      <c r="AL27" s="387">
        <f t="shared" si="1"/>
        <v>0</v>
      </c>
      <c r="AM27" s="1193"/>
      <c r="AN27" s="1193"/>
    </row>
    <row r="28" spans="1:40" ht="18" customHeight="1">
      <c r="A28" s="378">
        <v>18</v>
      </c>
      <c r="B28" s="379"/>
      <c r="C28" s="380"/>
      <c r="D28" s="381"/>
      <c r="E28" s="382"/>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505"/>
      <c r="AI28" s="505"/>
      <c r="AJ28" s="505"/>
      <c r="AK28" s="386">
        <f t="shared" si="0"/>
        <v>0</v>
      </c>
      <c r="AL28" s="387">
        <f t="shared" si="1"/>
        <v>0</v>
      </c>
      <c r="AM28" s="1193"/>
      <c r="AN28" s="1193"/>
    </row>
    <row r="29" spans="1:40" ht="18" customHeight="1">
      <c r="A29" s="378">
        <v>19</v>
      </c>
      <c r="B29" s="379"/>
      <c r="C29" s="380"/>
      <c r="D29" s="381"/>
      <c r="E29" s="382"/>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505"/>
      <c r="AI29" s="505"/>
      <c r="AJ29" s="505"/>
      <c r="AK29" s="386">
        <f t="shared" si="0"/>
        <v>0</v>
      </c>
      <c r="AL29" s="387">
        <f t="shared" si="1"/>
        <v>0</v>
      </c>
      <c r="AM29" s="1193"/>
      <c r="AN29" s="1193"/>
    </row>
    <row r="30" spans="1:40" ht="18" customHeight="1">
      <c r="A30" s="378">
        <v>20</v>
      </c>
      <c r="B30" s="379"/>
      <c r="C30" s="380"/>
      <c r="D30" s="381"/>
      <c r="E30" s="382"/>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505"/>
      <c r="AI30" s="505"/>
      <c r="AJ30" s="505"/>
      <c r="AK30" s="386">
        <f t="shared" si="0"/>
        <v>0</v>
      </c>
      <c r="AL30" s="387">
        <f t="shared" si="1"/>
        <v>0</v>
      </c>
      <c r="AM30" s="1193"/>
      <c r="AN30" s="1193"/>
    </row>
    <row r="31" spans="1:40" ht="18" customHeight="1">
      <c r="A31" s="1188" t="s">
        <v>144</v>
      </c>
      <c r="B31" s="1198"/>
      <c r="C31" s="1198"/>
      <c r="D31" s="1198"/>
      <c r="E31" s="1198"/>
      <c r="F31" s="388">
        <f>+SUM(F11:F30)</f>
        <v>0</v>
      </c>
      <c r="G31" s="388">
        <f t="shared" ref="G31:AJ31" si="2">+SUM(G11:G30)</f>
        <v>0</v>
      </c>
      <c r="H31" s="388">
        <f t="shared" si="2"/>
        <v>0</v>
      </c>
      <c r="I31" s="388">
        <f t="shared" si="2"/>
        <v>0</v>
      </c>
      <c r="J31" s="388">
        <f t="shared" si="2"/>
        <v>0</v>
      </c>
      <c r="K31" s="388">
        <f t="shared" si="2"/>
        <v>0</v>
      </c>
      <c r="L31" s="388">
        <f t="shared" si="2"/>
        <v>0</v>
      </c>
      <c r="M31" s="388">
        <f t="shared" si="2"/>
        <v>0</v>
      </c>
      <c r="N31" s="388">
        <f t="shared" si="2"/>
        <v>0</v>
      </c>
      <c r="O31" s="388">
        <f t="shared" si="2"/>
        <v>0</v>
      </c>
      <c r="P31" s="388">
        <f t="shared" si="2"/>
        <v>0</v>
      </c>
      <c r="Q31" s="388">
        <f t="shared" si="2"/>
        <v>0</v>
      </c>
      <c r="R31" s="388">
        <f t="shared" si="2"/>
        <v>0</v>
      </c>
      <c r="S31" s="388">
        <f t="shared" si="2"/>
        <v>0</v>
      </c>
      <c r="T31" s="388">
        <f t="shared" si="2"/>
        <v>0</v>
      </c>
      <c r="U31" s="388">
        <f t="shared" si="2"/>
        <v>0</v>
      </c>
      <c r="V31" s="388">
        <f t="shared" si="2"/>
        <v>0</v>
      </c>
      <c r="W31" s="388">
        <f t="shared" si="2"/>
        <v>0</v>
      </c>
      <c r="X31" s="388">
        <f t="shared" si="2"/>
        <v>0</v>
      </c>
      <c r="Y31" s="388">
        <f t="shared" si="2"/>
        <v>0</v>
      </c>
      <c r="Z31" s="388">
        <f t="shared" si="2"/>
        <v>0</v>
      </c>
      <c r="AA31" s="388">
        <f t="shared" si="2"/>
        <v>0</v>
      </c>
      <c r="AB31" s="388">
        <f t="shared" si="2"/>
        <v>0</v>
      </c>
      <c r="AC31" s="388">
        <f t="shared" si="2"/>
        <v>0</v>
      </c>
      <c r="AD31" s="388">
        <f t="shared" si="2"/>
        <v>0</v>
      </c>
      <c r="AE31" s="388">
        <f t="shared" si="2"/>
        <v>0</v>
      </c>
      <c r="AF31" s="388">
        <f t="shared" si="2"/>
        <v>0</v>
      </c>
      <c r="AG31" s="388">
        <f t="shared" si="2"/>
        <v>0</v>
      </c>
      <c r="AH31" s="388">
        <f t="shared" si="2"/>
        <v>0</v>
      </c>
      <c r="AI31" s="388">
        <f t="shared" si="2"/>
        <v>0</v>
      </c>
      <c r="AJ31" s="388">
        <f t="shared" si="2"/>
        <v>0</v>
      </c>
      <c r="AK31" s="386">
        <f t="shared" si="0"/>
        <v>0</v>
      </c>
      <c r="AL31" s="387">
        <f>IF($AK$3="４週",AK31/4,AK31/(DAY(EOMONTH($F$9,0))/7))</f>
        <v>0</v>
      </c>
      <c r="AM31" s="1181"/>
      <c r="AN31" s="1181"/>
    </row>
    <row r="32" spans="1:40" ht="18" customHeight="1">
      <c r="A32" s="1198" t="s">
        <v>680</v>
      </c>
      <c r="B32" s="1198"/>
      <c r="C32" s="1198"/>
      <c r="D32" s="1198"/>
      <c r="E32" s="1202"/>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c r="AH32" s="389"/>
      <c r="AI32" s="389"/>
      <c r="AJ32" s="389"/>
      <c r="AK32" s="388"/>
      <c r="AL32" s="384"/>
      <c r="AM32" s="1181"/>
      <c r="AN32" s="1181"/>
    </row>
    <row r="33" spans="1:40" ht="15" customHeight="1">
      <c r="A33" s="375"/>
      <c r="B33" s="375"/>
      <c r="C33" s="375"/>
      <c r="D33" s="375"/>
      <c r="E33" s="375"/>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75"/>
      <c r="AL33" s="375"/>
      <c r="AM33" s="366"/>
    </row>
    <row r="34" spans="1:40" ht="15" customHeight="1">
      <c r="A34" s="375"/>
      <c r="B34" s="375"/>
      <c r="C34" s="375"/>
      <c r="D34" s="375"/>
      <c r="E34" s="375"/>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75"/>
      <c r="AL34" s="375"/>
      <c r="AM34" s="366"/>
    </row>
    <row r="35" spans="1:40" ht="15" customHeight="1">
      <c r="A35" s="375"/>
      <c r="B35" s="375"/>
      <c r="C35" s="375"/>
      <c r="D35" s="375"/>
      <c r="E35" s="375"/>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75"/>
      <c r="AL35" s="375"/>
      <c r="AM35" s="366"/>
    </row>
    <row r="36" spans="1:40" ht="21" customHeight="1">
      <c r="A36" s="365" t="s">
        <v>704</v>
      </c>
      <c r="B36" s="369"/>
      <c r="C36" s="370"/>
      <c r="D36" s="370"/>
      <c r="E36" s="370"/>
      <c r="F36" s="370"/>
      <c r="G36" s="366"/>
      <c r="H36" s="366"/>
      <c r="I36" s="366"/>
      <c r="J36" s="366"/>
      <c r="K36" s="366"/>
      <c r="L36" s="366"/>
      <c r="M36" s="366"/>
      <c r="N36" s="366"/>
      <c r="O36" s="366"/>
      <c r="P36" s="366"/>
      <c r="Q36" s="366"/>
      <c r="R36" s="366"/>
      <c r="S36" s="366"/>
      <c r="T36" s="366"/>
      <c r="U36" s="366"/>
      <c r="V36" s="366"/>
      <c r="W36" s="366"/>
      <c r="X36" s="366"/>
      <c r="Y36" s="366"/>
      <c r="Z36" s="366"/>
      <c r="AA36" s="366"/>
      <c r="AB36" s="366"/>
      <c r="AC36" s="366"/>
      <c r="AD36" s="366"/>
      <c r="AE36" s="366"/>
      <c r="AF36" s="366"/>
      <c r="AG36" s="366"/>
      <c r="AH36" s="366"/>
      <c r="AI36" s="366"/>
      <c r="AJ36" s="366"/>
      <c r="AK36" s="366"/>
      <c r="AL36" s="370"/>
      <c r="AM36" s="370"/>
      <c r="AN36" s="366"/>
    </row>
    <row r="37" spans="1:40" ht="24.9" customHeight="1">
      <c r="A37" s="366"/>
      <c r="B37" s="375"/>
      <c r="C37" s="1224" t="str">
        <f>IF(VLOOKUP($AK$1,[4]選択肢!$A$1:$J$32,C42,FALSE)=0,"-",VLOOKUP($AK$1,[4]選択肢!$A$1:$J$32,C42,FALSE))</f>
        <v>管理者</v>
      </c>
      <c r="D37" s="1225"/>
      <c r="E37" s="1226" t="str">
        <f>IF(VLOOKUP($AK$1,[4]選択肢!$A$1:$J$32,E42,FALSE)=0,"-",VLOOKUP($AK$1,[4]選択肢!$A$1:$J$32,E42,FALSE))</f>
        <v>従業者</v>
      </c>
      <c r="F37" s="1226"/>
      <c r="G37" s="1226"/>
      <c r="H37" s="1226"/>
      <c r="I37" s="1224" t="str">
        <f>IF(VLOOKUP($AK$1,[4]選択肢!$A$1:$J$32,I42,FALSE)=0,"-",VLOOKUP($AK$1,[4]選択肢!$A$1:$J$32,I42,FALSE))</f>
        <v>-</v>
      </c>
      <c r="J37" s="1225"/>
      <c r="K37" s="1225"/>
      <c r="L37" s="1225"/>
      <c r="M37" s="1225"/>
      <c r="N37" s="1227"/>
      <c r="O37" s="1224" t="str">
        <f>IF(VLOOKUP($AK$1,[4]選択肢!$A$1:$J$32,O42,FALSE)=0,"-",VLOOKUP($AK$1,[4]選択肢!$A$1:$J$32,O42,FALSE))</f>
        <v>-</v>
      </c>
      <c r="P37" s="1225"/>
      <c r="Q37" s="1225"/>
      <c r="R37" s="1225"/>
      <c r="S37" s="1225"/>
      <c r="T37" s="1227"/>
      <c r="U37" s="1224" t="str">
        <f>IF(VLOOKUP($AK$1,[4]選択肢!$A$1:$J$32,U42,FALSE)=0,"-",VLOOKUP($AK$1,[4]選択肢!$A$1:$J$32,U42,FALSE))</f>
        <v>-</v>
      </c>
      <c r="V37" s="1225"/>
      <c r="W37" s="1225"/>
      <c r="X37" s="1225"/>
      <c r="Y37" s="1225"/>
      <c r="Z37" s="1227"/>
      <c r="AA37" s="1224" t="str">
        <f>IF(VLOOKUP($AK$1,[4]選択肢!$A$1:$J$32,AA42,FALSE)=0,"-",VLOOKUP($AK$1,[4]選択肢!$A$1:$J$32,AA42,FALSE))</f>
        <v>-</v>
      </c>
      <c r="AB37" s="1225"/>
      <c r="AC37" s="1225"/>
      <c r="AD37" s="1225"/>
      <c r="AE37" s="1225"/>
      <c r="AF37" s="1227"/>
      <c r="AG37" s="1226" t="str">
        <f>IF(VLOOKUP($AK$1,[4]選択肢!$A$1:$J$32,AG42,FALSE)=0,"-",VLOOKUP($AK$1,[4]選択肢!$A$1:$J$32,AG42,FALSE))</f>
        <v>-</v>
      </c>
      <c r="AH37" s="1226"/>
      <c r="AI37" s="1226"/>
      <c r="AJ37" s="1226"/>
      <c r="AK37" s="1226"/>
      <c r="AL37" s="1226" t="str">
        <f>IF(VLOOKUP($AK$1,[4]選択肢!$A$1:$J$32,AL42,FALSE)=0,"-",VLOOKUP($AK$1,[4]選択肢!$A$1:$J$32,AL42,FALSE))</f>
        <v>-</v>
      </c>
      <c r="AM37" s="1226"/>
      <c r="AN37" s="366"/>
    </row>
    <row r="38" spans="1:40" ht="18" customHeight="1">
      <c r="A38" s="366"/>
      <c r="B38" s="375"/>
      <c r="C38" s="407" t="s">
        <v>705</v>
      </c>
      <c r="D38" s="407" t="s">
        <v>706</v>
      </c>
      <c r="E38" s="408" t="s">
        <v>705</v>
      </c>
      <c r="F38" s="1233" t="s">
        <v>706</v>
      </c>
      <c r="G38" s="1233"/>
      <c r="H38" s="1233"/>
      <c r="I38" s="1229" t="s">
        <v>705</v>
      </c>
      <c r="J38" s="1230"/>
      <c r="K38" s="1231"/>
      <c r="L38" s="1229" t="s">
        <v>706</v>
      </c>
      <c r="M38" s="1230"/>
      <c r="N38" s="1231"/>
      <c r="O38" s="1229" t="s">
        <v>705</v>
      </c>
      <c r="P38" s="1230"/>
      <c r="Q38" s="1231"/>
      <c r="R38" s="1229" t="s">
        <v>706</v>
      </c>
      <c r="S38" s="1230"/>
      <c r="T38" s="1231"/>
      <c r="U38" s="1229" t="s">
        <v>705</v>
      </c>
      <c r="V38" s="1230"/>
      <c r="W38" s="1231"/>
      <c r="X38" s="1229" t="s">
        <v>706</v>
      </c>
      <c r="Y38" s="1230"/>
      <c r="Z38" s="1231"/>
      <c r="AA38" s="1229" t="s">
        <v>705</v>
      </c>
      <c r="AB38" s="1230"/>
      <c r="AC38" s="1231"/>
      <c r="AD38" s="1229" t="s">
        <v>706</v>
      </c>
      <c r="AE38" s="1230"/>
      <c r="AF38" s="1231"/>
      <c r="AG38" s="1229" t="s">
        <v>705</v>
      </c>
      <c r="AH38" s="1230"/>
      <c r="AI38" s="1231"/>
      <c r="AJ38" s="1229" t="s">
        <v>706</v>
      </c>
      <c r="AK38" s="1231"/>
      <c r="AL38" s="408" t="s">
        <v>761</v>
      </c>
      <c r="AM38" s="408" t="s">
        <v>762</v>
      </c>
      <c r="AN38" s="366"/>
    </row>
    <row r="39" spans="1:40" ht="18" customHeight="1">
      <c r="A39" s="366"/>
      <c r="B39" s="400" t="s">
        <v>707</v>
      </c>
      <c r="C39" s="408">
        <f>COUNTIFS($B$11:$B$30,C$37,$C$11:$C$30,"A",$E$11:$E$30,"*")</f>
        <v>1</v>
      </c>
      <c r="D39" s="408">
        <f>COUNTIFS($B$11:$B$30,C$37,$C$11:$C$30,"B",$E$11:$E$30,"*")</f>
        <v>0</v>
      </c>
      <c r="E39" s="408">
        <f>COUNTIFS($B$11:$B$30,E$37,$C$11:$C$30,"A",$E$11:$E$30,"*")</f>
        <v>0</v>
      </c>
      <c r="F39" s="1229">
        <f>COUNTIFS($B$11:$B$30,E$37,$C$11:$C$30,"B",$E$11:$E$30,"*")</f>
        <v>1</v>
      </c>
      <c r="G39" s="1230"/>
      <c r="H39" s="1231"/>
      <c r="I39" s="1229">
        <f>COUNTIFS($B$11:$B$30,I$37,$C$11:$C$30,"A",$E$11:$E$30,"*")</f>
        <v>0</v>
      </c>
      <c r="J39" s="1230"/>
      <c r="K39" s="1231"/>
      <c r="L39" s="1229">
        <f>COUNTIFS($B$11:$B$30,I$37,$C$11:$C$30,"B",$E$11:$E$30,"*")</f>
        <v>0</v>
      </c>
      <c r="M39" s="1230"/>
      <c r="N39" s="1231"/>
      <c r="O39" s="1229">
        <f>COUNTIFS($B$11:$B$30,O$37,$C$11:$C$30,"A",$E$11:$E$30,"*")</f>
        <v>0</v>
      </c>
      <c r="P39" s="1230"/>
      <c r="Q39" s="1231"/>
      <c r="R39" s="1229">
        <f>COUNTIFS($B$11:$B$30,O$37,$C$11:$C$30,"B",$E$11:$E$30,"*")</f>
        <v>0</v>
      </c>
      <c r="S39" s="1230"/>
      <c r="T39" s="1231"/>
      <c r="U39" s="1229">
        <f>COUNTIFS($B$11:$B$30,U$37,$C$11:$C$30,"A",$E$11:$E$30,"*")</f>
        <v>0</v>
      </c>
      <c r="V39" s="1230"/>
      <c r="W39" s="1231"/>
      <c r="X39" s="1229">
        <f>COUNTIFS($B$11:$B$30,U$37,$C$11:$C$30,"B",$E$11:$E$30,"*")</f>
        <v>0</v>
      </c>
      <c r="Y39" s="1230"/>
      <c r="Z39" s="1231"/>
      <c r="AA39" s="1229">
        <f>COUNTIFS($B$11:$B$30,AA$37,$C$11:$C$30,"A",$E$11:$E$30,"*")</f>
        <v>0</v>
      </c>
      <c r="AB39" s="1230"/>
      <c r="AC39" s="1231"/>
      <c r="AD39" s="1229">
        <f>COUNTIFS($B$11:$B$30,AA$37,$C$11:$C$30,"B",$E$11:$E$30,"*")</f>
        <v>0</v>
      </c>
      <c r="AE39" s="1230"/>
      <c r="AF39" s="1231"/>
      <c r="AG39" s="1229">
        <f>COUNTIFS($B$11:$B$30,AG$37,$C$11:$C$30,"A",$E$11:$E$30,"*")</f>
        <v>0</v>
      </c>
      <c r="AH39" s="1230"/>
      <c r="AI39" s="1231"/>
      <c r="AJ39" s="1229">
        <f>COUNTIFS($B$11:$B$30,AG$37,$C$11:$C$30,"B",$E$11:$E$30,"*")</f>
        <v>0</v>
      </c>
      <c r="AK39" s="1231"/>
      <c r="AL39" s="408">
        <f>COUNTIFS($B$11:$B$30,AL$37,$C$11:$C$30,"A",$E$11:$E$30,"*")</f>
        <v>0</v>
      </c>
      <c r="AM39" s="408">
        <f>COUNTIFS($B$11:$B$30,AL$37,$C$11:$C$30,"B",$E$11:$E$30,"*")</f>
        <v>0</v>
      </c>
      <c r="AN39" s="366"/>
    </row>
    <row r="40" spans="1:40" ht="18" customHeight="1">
      <c r="A40" s="366"/>
      <c r="B40" s="410" t="s">
        <v>708</v>
      </c>
      <c r="C40" s="408">
        <f>COUNTIFS($B$11:$B$30,C$37,$C$11:$C$30,"C",$E$11:$E$30,"*")</f>
        <v>0</v>
      </c>
      <c r="D40" s="408">
        <f>COUNTIFS($B$11:$B$30,C$37,$C$11:$C$30,"D",$E$11:$E$30,"*")</f>
        <v>0</v>
      </c>
      <c r="E40" s="408">
        <f>COUNTIFS($B$11:$B$30,E$37,$C$11:$C$30,"C",$E$11:$E$30,"*")</f>
        <v>1</v>
      </c>
      <c r="F40" s="1229">
        <f>COUNTIFS($B$11:$B$30,E$37,$C$11:$C$30,"D",$E$11:$E$30,"*")</f>
        <v>1</v>
      </c>
      <c r="G40" s="1230"/>
      <c r="H40" s="1231"/>
      <c r="I40" s="1229">
        <f>COUNTIFS($B$11:$B$30,I$37,$C$11:$C$30,"C",$E$11:$E$30,"*")</f>
        <v>0</v>
      </c>
      <c r="J40" s="1230"/>
      <c r="K40" s="1231"/>
      <c r="L40" s="1229">
        <f>COUNTIFS($B$11:$B$30,I$37,$C$11:$C$30,"D",$E$11:$E$30,"*")</f>
        <v>0</v>
      </c>
      <c r="M40" s="1230"/>
      <c r="N40" s="1231"/>
      <c r="O40" s="1229">
        <f>COUNTIFS($B$11:$B$30,O$37,$C$11:$C$30,"C",$E$11:$E$30,"*")</f>
        <v>0</v>
      </c>
      <c r="P40" s="1230"/>
      <c r="Q40" s="1231"/>
      <c r="R40" s="1229">
        <f>COUNTIFS($B$11:$B$30,O$37,$C$11:$C$30,"D",$E$11:$E$30,"*")</f>
        <v>0</v>
      </c>
      <c r="S40" s="1230"/>
      <c r="T40" s="1231"/>
      <c r="U40" s="1229">
        <f>COUNTIFS($B$11:$B$30,U$37,$C$11:$C$30,"C",$E$11:$E$30,"*")</f>
        <v>0</v>
      </c>
      <c r="V40" s="1230"/>
      <c r="W40" s="1231"/>
      <c r="X40" s="1229">
        <f>COUNTIFS($B$11:$B$30,U$37,$C$11:$C$30,"D",$E$11:$E$30,"*")</f>
        <v>0</v>
      </c>
      <c r="Y40" s="1230"/>
      <c r="Z40" s="1231"/>
      <c r="AA40" s="1229">
        <f>COUNTIFS($B$11:$B$30,AA$37,$C$11:$C$30,"C",$E$11:$E$30,"*")</f>
        <v>0</v>
      </c>
      <c r="AB40" s="1230"/>
      <c r="AC40" s="1231"/>
      <c r="AD40" s="1229">
        <f>COUNTIFS($B$11:$B$30,AA$37,$C$11:$C$30,"D",$E$11:$E$30,"*")</f>
        <v>0</v>
      </c>
      <c r="AE40" s="1230"/>
      <c r="AF40" s="1231"/>
      <c r="AG40" s="1229">
        <f>COUNTIFS($B$11:$B$30,AG$37,$C$11:$C$30,"C",$E$11:$E$30,"*")</f>
        <v>0</v>
      </c>
      <c r="AH40" s="1230"/>
      <c r="AI40" s="1231"/>
      <c r="AJ40" s="1229">
        <f>COUNTIFS($B$11:$B$30,AG$37,$C$11:$C$30,"D",$E$11:$E$30,"*")</f>
        <v>0</v>
      </c>
      <c r="AK40" s="1231"/>
      <c r="AL40" s="408">
        <f>COUNTIFS($B$11:$B$30,AL$37,$C$11:$C$30,"C",$E$11:$E$30,"*")</f>
        <v>0</v>
      </c>
      <c r="AM40" s="408">
        <f>COUNTIFS($B$11:$B$30,AL$37,$C$11:$C$30,"D",$E$11:$E$30,"*")</f>
        <v>0</v>
      </c>
      <c r="AN40" s="366"/>
    </row>
    <row r="41" spans="1:40" ht="24.9" customHeight="1">
      <c r="A41" s="366"/>
      <c r="B41" s="410" t="s">
        <v>709</v>
      </c>
      <c r="C41" s="1224" t="e">
        <f>IF($AK$3="４週",SUMIFS($AK$11:$AK$30,$B$11:$B$30,C37)/4/$AH$5,IF($AK$3="歴月",SUMIFS($AK$11:$AK$30,$B$11:$B$30,C37)/$AL$5,"記載する期間を選択してください"))</f>
        <v>#DIV/0!</v>
      </c>
      <c r="D41" s="1227"/>
      <c r="E41" s="1224" t="e">
        <f>IF($AK$3="４週",SUMIFS($AK$11:$AK$30,$B$11:$B$30,E37)/4/$AH$5,IF($AK$3="歴月",SUMIFS($AK$11:$AK$30,$B$11:$B$30,E37)/$AL$5,"記載する期間を選択してください"))</f>
        <v>#DIV/0!</v>
      </c>
      <c r="F41" s="1225"/>
      <c r="G41" s="1225"/>
      <c r="H41" s="1227"/>
      <c r="I41" s="1224" t="e">
        <f>IF($AK$3="４週",SUMIFS($AK$11:$AK$30,$B$11:$B$30,I37)/4/$AH$5,IF($AK$3="歴月",SUMIFS($AK$11:$AK$30,$B$11:$B$30,I37)/$AL$5,"記載する期間を選択してください"))</f>
        <v>#DIV/0!</v>
      </c>
      <c r="J41" s="1225"/>
      <c r="K41" s="1225"/>
      <c r="L41" s="1225"/>
      <c r="M41" s="1225"/>
      <c r="N41" s="1227"/>
      <c r="O41" s="1224" t="e">
        <f>IF($AK$3="４週",SUMIFS($AK$11:$AK$30,$B$11:$B$30,O37)/4/$AH$5,IF($AK$3="歴月",SUMIFS($AK$11:$AK$30,$B$11:$B$30,O37)/$AL$5,"記載する期間を選択してください"))</f>
        <v>#DIV/0!</v>
      </c>
      <c r="P41" s="1225"/>
      <c r="Q41" s="1225"/>
      <c r="R41" s="1225"/>
      <c r="S41" s="1225"/>
      <c r="T41" s="1227"/>
      <c r="U41" s="1224" t="e">
        <f>IF($AK$3="４週",SUMIFS($AK$11:$AK$30,$B$11:$B$30,U37)/4/$AH$5,IF($AK$3="歴月",SUMIFS($AK$11:$AK$30,$B$11:$B$30,U37)/$AL$5,"記載する期間を選択してください"))</f>
        <v>#DIV/0!</v>
      </c>
      <c r="V41" s="1225"/>
      <c r="W41" s="1225"/>
      <c r="X41" s="1225"/>
      <c r="Y41" s="1225"/>
      <c r="Z41" s="1227"/>
      <c r="AA41" s="1224" t="e">
        <f>IF($AK$3="４週",SUMIFS($AK$11:$AK$30,$B$11:$B$30,AA37)/4/$AH$5,IF($AK$3="歴月",SUMIFS($AK$11:$AK$30,$B$11:$B$30,AA37)/$AL$5,"記載する期間を選択してください"))</f>
        <v>#DIV/0!</v>
      </c>
      <c r="AB41" s="1225"/>
      <c r="AC41" s="1225"/>
      <c r="AD41" s="1225"/>
      <c r="AE41" s="1225"/>
      <c r="AF41" s="1227"/>
      <c r="AG41" s="1224" t="e">
        <f>IF($AK$3="４週",SUMIFS($AK$11:$AK$30,$B$11:$B$30,AG37)/4/$AH$5,IF($AK$3="歴月",SUMIFS($AK$11:$AK$30,$B$11:$B$30,AG37)/$AL$5,"記載する期間を選択してください"))</f>
        <v>#DIV/0!</v>
      </c>
      <c r="AH41" s="1225"/>
      <c r="AI41" s="1225"/>
      <c r="AJ41" s="1225"/>
      <c r="AK41" s="1227"/>
      <c r="AL41" s="1224" t="e">
        <f>IF($AK$3="４週",SUMIFS($AK$11:$AK$30,$B$11:$B$30,AL37)/4/$AH$5,IF($AK$3="歴月",SUMIFS($AK$11:$AK$30,$B$11:$B$30,AL37)/$AL$5,"記載する期間を選択してください"))</f>
        <v>#DIV/0!</v>
      </c>
      <c r="AM41" s="1227"/>
      <c r="AN41" s="366"/>
    </row>
    <row r="42" spans="1:40" ht="5.0999999999999996" customHeight="1">
      <c r="A42" s="366"/>
      <c r="B42" s="369"/>
      <c r="C42" s="412">
        <v>2</v>
      </c>
      <c r="D42" s="412"/>
      <c r="E42" s="412">
        <v>3</v>
      </c>
      <c r="F42" s="412"/>
      <c r="G42" s="412"/>
      <c r="H42" s="412"/>
      <c r="I42" s="412">
        <v>4</v>
      </c>
      <c r="J42" s="412"/>
      <c r="K42" s="412"/>
      <c r="L42" s="412"/>
      <c r="M42" s="412"/>
      <c r="N42" s="412"/>
      <c r="O42" s="412">
        <v>5</v>
      </c>
      <c r="P42" s="412"/>
      <c r="Q42" s="412"/>
      <c r="R42" s="412"/>
      <c r="S42" s="412"/>
      <c r="T42" s="412"/>
      <c r="U42" s="412">
        <v>6</v>
      </c>
      <c r="V42" s="412"/>
      <c r="W42" s="412"/>
      <c r="X42" s="412"/>
      <c r="Y42" s="412"/>
      <c r="Z42" s="412"/>
      <c r="AA42" s="412">
        <v>7</v>
      </c>
      <c r="AB42" s="412"/>
      <c r="AC42" s="412"/>
      <c r="AD42" s="412"/>
      <c r="AE42" s="412"/>
      <c r="AF42" s="412"/>
      <c r="AG42" s="412">
        <v>8</v>
      </c>
      <c r="AH42" s="412"/>
      <c r="AI42" s="412"/>
      <c r="AJ42" s="412"/>
      <c r="AK42" s="412"/>
      <c r="AL42" s="412">
        <v>9</v>
      </c>
      <c r="AM42" s="413"/>
      <c r="AN42" s="366"/>
    </row>
    <row r="43" spans="1:40" ht="15" customHeight="1">
      <c r="A43" s="390" t="s">
        <v>710</v>
      </c>
      <c r="B43" s="414"/>
      <c r="C43" s="415"/>
      <c r="D43" s="415"/>
      <c r="E43" s="415"/>
      <c r="F43" s="416"/>
      <c r="G43" s="415"/>
      <c r="H43" s="412"/>
      <c r="I43" s="412"/>
      <c r="J43" s="412"/>
      <c r="K43" s="412"/>
      <c r="L43" s="412"/>
      <c r="M43" s="412"/>
      <c r="N43" s="412"/>
      <c r="O43" s="412"/>
      <c r="P43" s="412"/>
      <c r="Q43" s="412"/>
      <c r="R43" s="412">
        <v>6</v>
      </c>
      <c r="S43" s="412"/>
      <c r="T43" s="412"/>
      <c r="U43" s="412"/>
      <c r="V43" s="412"/>
      <c r="W43" s="412"/>
      <c r="X43" s="412">
        <v>7</v>
      </c>
      <c r="Y43" s="412"/>
      <c r="Z43" s="412"/>
      <c r="AA43" s="412"/>
      <c r="AB43" s="412"/>
      <c r="AC43" s="412"/>
      <c r="AD43" s="412">
        <v>8</v>
      </c>
      <c r="AE43" s="412"/>
      <c r="AF43" s="412"/>
      <c r="AG43" s="417"/>
      <c r="AH43" s="417"/>
      <c r="AI43" s="417"/>
      <c r="AJ43" s="417">
        <v>9</v>
      </c>
      <c r="AK43" s="418"/>
      <c r="AL43" s="418"/>
      <c r="AM43" s="366"/>
    </row>
    <row r="44" spans="1:40" s="390" customFormat="1" ht="15" customHeight="1">
      <c r="A44" s="390" t="s">
        <v>711</v>
      </c>
      <c r="B44" s="391"/>
      <c r="C44" s="391"/>
      <c r="D44" s="391"/>
      <c r="E44" s="391"/>
      <c r="F44" s="391"/>
      <c r="G44" s="391"/>
      <c r="H44" s="365"/>
      <c r="I44" s="365"/>
      <c r="J44" s="365"/>
      <c r="K44" s="365"/>
      <c r="L44" s="365"/>
      <c r="M44" s="365"/>
      <c r="N44" s="365"/>
      <c r="O44" s="365"/>
      <c r="P44" s="365"/>
      <c r="Q44" s="365"/>
      <c r="R44" s="365"/>
      <c r="S44" s="365"/>
      <c r="T44" s="365"/>
      <c r="U44" s="365"/>
      <c r="V44" s="365"/>
      <c r="W44" s="365"/>
      <c r="X44" s="365"/>
      <c r="Y44" s="365"/>
      <c r="Z44" s="365"/>
      <c r="AA44" s="365"/>
      <c r="AB44" s="365"/>
      <c r="AC44" s="365"/>
      <c r="AD44" s="365"/>
      <c r="AE44" s="365"/>
      <c r="AF44" s="365"/>
      <c r="AG44" s="365"/>
      <c r="AH44" s="365"/>
      <c r="AI44" s="365"/>
      <c r="AJ44" s="365"/>
      <c r="AK44" s="365"/>
      <c r="AL44" s="365"/>
      <c r="AM44" s="365"/>
    </row>
    <row r="45" spans="1:40" s="390" customFormat="1" ht="15" customHeight="1">
      <c r="A45" s="390" t="s">
        <v>712</v>
      </c>
      <c r="B45" s="391"/>
      <c r="C45" s="391"/>
      <c r="D45" s="391"/>
      <c r="E45" s="391"/>
      <c r="F45" s="391"/>
      <c r="G45" s="391"/>
      <c r="H45" s="365"/>
      <c r="I45" s="365"/>
      <c r="J45" s="365"/>
      <c r="K45" s="365"/>
      <c r="L45" s="365"/>
      <c r="M45" s="365"/>
      <c r="N45" s="365"/>
      <c r="O45" s="365"/>
      <c r="P45" s="365"/>
      <c r="Q45" s="365"/>
      <c r="R45" s="365"/>
      <c r="S45" s="365"/>
      <c r="T45" s="365"/>
      <c r="U45" s="365"/>
      <c r="V45" s="365"/>
      <c r="W45" s="365"/>
      <c r="X45" s="365"/>
      <c r="Y45" s="365"/>
      <c r="Z45" s="365"/>
      <c r="AA45" s="365"/>
      <c r="AB45" s="365"/>
      <c r="AC45" s="365"/>
      <c r="AD45" s="365"/>
      <c r="AE45" s="365"/>
      <c r="AF45" s="365"/>
      <c r="AG45" s="365"/>
      <c r="AH45" s="365"/>
      <c r="AI45" s="365"/>
      <c r="AJ45" s="365"/>
      <c r="AK45" s="365"/>
      <c r="AL45" s="365"/>
      <c r="AM45" s="365"/>
    </row>
    <row r="46" spans="1:40" s="390" customFormat="1" ht="15" customHeight="1">
      <c r="A46" s="390" t="s">
        <v>713</v>
      </c>
      <c r="B46" s="391"/>
      <c r="C46" s="391"/>
      <c r="D46" s="391"/>
      <c r="E46" s="391"/>
      <c r="F46" s="391"/>
      <c r="G46" s="391"/>
      <c r="H46" s="365"/>
      <c r="I46" s="365"/>
      <c r="J46" s="365"/>
      <c r="K46" s="365"/>
      <c r="L46" s="365"/>
      <c r="M46" s="365"/>
      <c r="N46" s="365"/>
      <c r="O46" s="365"/>
      <c r="P46" s="365"/>
      <c r="Q46" s="365"/>
      <c r="R46" s="365"/>
      <c r="S46" s="365"/>
      <c r="T46" s="365"/>
      <c r="U46" s="365"/>
      <c r="V46" s="365"/>
      <c r="W46" s="365"/>
      <c r="X46" s="365"/>
      <c r="Y46" s="365"/>
      <c r="Z46" s="365"/>
      <c r="AA46" s="365"/>
      <c r="AB46" s="365"/>
      <c r="AC46" s="365"/>
      <c r="AD46" s="365"/>
      <c r="AE46" s="365"/>
      <c r="AF46" s="365"/>
      <c r="AG46" s="365"/>
      <c r="AH46" s="365"/>
      <c r="AI46" s="365"/>
      <c r="AJ46" s="365"/>
      <c r="AK46" s="365"/>
      <c r="AL46" s="365"/>
      <c r="AM46" s="365"/>
    </row>
    <row r="47" spans="1:40" s="390" customFormat="1" ht="15" customHeight="1">
      <c r="A47" s="390" t="s">
        <v>714</v>
      </c>
      <c r="B47" s="391"/>
      <c r="C47" s="391"/>
      <c r="D47" s="391"/>
      <c r="E47" s="391"/>
      <c r="F47" s="391"/>
      <c r="G47" s="391"/>
      <c r="H47" s="365"/>
      <c r="I47" s="365"/>
      <c r="J47" s="365"/>
      <c r="K47" s="365"/>
      <c r="L47" s="365"/>
      <c r="M47" s="365"/>
      <c r="N47" s="365"/>
      <c r="O47" s="365"/>
      <c r="P47" s="365"/>
      <c r="Q47" s="365"/>
      <c r="R47" s="365"/>
      <c r="S47" s="365"/>
      <c r="T47" s="365"/>
      <c r="U47" s="365"/>
      <c r="V47" s="365"/>
      <c r="W47" s="365"/>
      <c r="X47" s="365"/>
      <c r="Y47" s="365"/>
      <c r="Z47" s="365"/>
      <c r="AA47" s="365"/>
      <c r="AB47" s="365"/>
      <c r="AC47" s="365"/>
      <c r="AD47" s="365"/>
      <c r="AE47" s="365"/>
      <c r="AF47" s="365"/>
      <c r="AG47" s="365"/>
      <c r="AH47" s="365"/>
      <c r="AI47" s="365"/>
      <c r="AJ47" s="365"/>
      <c r="AK47" s="365"/>
      <c r="AL47" s="365"/>
      <c r="AM47" s="365"/>
    </row>
    <row r="48" spans="1:40" ht="15" customHeight="1">
      <c r="A48" s="390" t="s">
        <v>715</v>
      </c>
      <c r="B48" s="419"/>
      <c r="C48" s="390"/>
      <c r="D48" s="390"/>
      <c r="E48" s="390"/>
      <c r="F48" s="390"/>
      <c r="G48" s="390"/>
    </row>
    <row r="49" spans="1:7" ht="15" customHeight="1">
      <c r="A49" s="390" t="s">
        <v>716</v>
      </c>
      <c r="B49" s="419"/>
      <c r="C49" s="390"/>
      <c r="D49" s="390"/>
      <c r="E49" s="390"/>
      <c r="F49" s="390"/>
      <c r="G49" s="390"/>
    </row>
    <row r="50" spans="1:7" ht="15" customHeight="1">
      <c r="A50" s="390"/>
      <c r="B50" s="400" t="s">
        <v>717</v>
      </c>
      <c r="C50" s="1187" t="s">
        <v>718</v>
      </c>
      <c r="D50" s="1187"/>
      <c r="E50" s="1187"/>
      <c r="F50" s="390"/>
      <c r="G50" s="390"/>
    </row>
    <row r="51" spans="1:7" ht="15" customHeight="1">
      <c r="A51" s="390"/>
      <c r="B51" s="420" t="s">
        <v>668</v>
      </c>
      <c r="C51" s="1234" t="s">
        <v>719</v>
      </c>
      <c r="D51" s="1234"/>
      <c r="E51" s="1234"/>
      <c r="F51" s="390"/>
      <c r="G51" s="390"/>
    </row>
    <row r="52" spans="1:7" ht="15" customHeight="1">
      <c r="A52" s="390"/>
      <c r="B52" s="420" t="s">
        <v>670</v>
      </c>
      <c r="C52" s="1234" t="s">
        <v>720</v>
      </c>
      <c r="D52" s="1234"/>
      <c r="E52" s="1234"/>
      <c r="F52" s="390"/>
      <c r="G52" s="390"/>
    </row>
    <row r="53" spans="1:7" ht="15" customHeight="1">
      <c r="A53" s="390"/>
      <c r="B53" s="420" t="s">
        <v>671</v>
      </c>
      <c r="C53" s="1234" t="s">
        <v>721</v>
      </c>
      <c r="D53" s="1234"/>
      <c r="E53" s="1234"/>
      <c r="F53" s="390"/>
      <c r="G53" s="390"/>
    </row>
    <row r="54" spans="1:7" ht="15" customHeight="1">
      <c r="A54" s="390"/>
      <c r="B54" s="420" t="s">
        <v>673</v>
      </c>
      <c r="C54" s="1234" t="s">
        <v>722</v>
      </c>
      <c r="D54" s="1234"/>
      <c r="E54" s="1234"/>
      <c r="F54" s="390"/>
      <c r="G54" s="390"/>
    </row>
    <row r="55" spans="1:7" ht="15" customHeight="1">
      <c r="A55" s="390"/>
      <c r="B55" s="390" t="s">
        <v>723</v>
      </c>
      <c r="C55" s="390"/>
      <c r="D55" s="390"/>
      <c r="E55" s="390"/>
      <c r="F55" s="390"/>
      <c r="G55" s="390"/>
    </row>
    <row r="56" spans="1:7" ht="15" customHeight="1">
      <c r="A56" s="390"/>
      <c r="B56" s="390" t="s">
        <v>724</v>
      </c>
      <c r="C56" s="390"/>
      <c r="D56" s="390"/>
      <c r="E56" s="390"/>
      <c r="F56" s="390"/>
      <c r="G56" s="390"/>
    </row>
    <row r="57" spans="1:7" ht="15" customHeight="1">
      <c r="A57" s="390"/>
      <c r="B57" s="390" t="s">
        <v>725</v>
      </c>
      <c r="C57" s="390"/>
      <c r="D57" s="390"/>
      <c r="E57" s="390"/>
      <c r="F57" s="390"/>
      <c r="G57" s="390"/>
    </row>
    <row r="58" spans="1:7" ht="15" customHeight="1">
      <c r="A58" s="390" t="s">
        <v>726</v>
      </c>
      <c r="B58" s="419"/>
      <c r="C58" s="390"/>
      <c r="D58" s="390"/>
      <c r="E58" s="390"/>
      <c r="F58" s="390"/>
      <c r="G58" s="390"/>
    </row>
    <row r="59" spans="1:7" ht="15" customHeight="1">
      <c r="A59" s="390" t="s">
        <v>727</v>
      </c>
      <c r="B59" s="419"/>
      <c r="C59" s="390"/>
      <c r="D59" s="390"/>
      <c r="E59" s="390"/>
      <c r="F59" s="390"/>
      <c r="G59" s="390"/>
    </row>
    <row r="60" spans="1:7" ht="15" customHeight="1">
      <c r="A60" s="390" t="s">
        <v>728</v>
      </c>
      <c r="B60" s="419"/>
      <c r="C60" s="390"/>
      <c r="D60" s="390"/>
      <c r="E60" s="390"/>
      <c r="F60" s="390"/>
      <c r="G60" s="390"/>
    </row>
    <row r="61" spans="1:7" ht="15" customHeight="1">
      <c r="A61" s="390" t="s">
        <v>729</v>
      </c>
      <c r="B61" s="419"/>
      <c r="C61" s="390"/>
      <c r="D61" s="390"/>
      <c r="E61" s="390"/>
      <c r="F61" s="390"/>
      <c r="G61" s="390"/>
    </row>
    <row r="62" spans="1:7" ht="15" customHeight="1">
      <c r="A62" s="390" t="s">
        <v>730</v>
      </c>
      <c r="B62" s="419"/>
      <c r="C62" s="390"/>
      <c r="D62" s="390"/>
      <c r="E62" s="390"/>
      <c r="F62" s="390"/>
      <c r="G62" s="390"/>
    </row>
    <row r="63" spans="1:7" ht="15" customHeight="1">
      <c r="A63" s="390" t="s">
        <v>731</v>
      </c>
      <c r="B63" s="419"/>
      <c r="C63" s="390"/>
      <c r="D63" s="390"/>
      <c r="E63" s="390"/>
      <c r="F63" s="390"/>
      <c r="G63" s="390"/>
    </row>
    <row r="64" spans="1:7" ht="15" customHeight="1">
      <c r="A64" s="390"/>
      <c r="B64" s="390" t="s">
        <v>732</v>
      </c>
      <c r="C64" s="390"/>
      <c r="D64" s="390"/>
      <c r="E64" s="390"/>
      <c r="F64" s="390"/>
      <c r="G64" s="390"/>
    </row>
    <row r="65" spans="1:7" ht="15" customHeight="1">
      <c r="A65" s="390"/>
      <c r="B65" s="390" t="s">
        <v>733</v>
      </c>
      <c r="C65" s="390"/>
      <c r="D65" s="390"/>
      <c r="E65" s="390"/>
      <c r="F65" s="390"/>
      <c r="G65" s="390"/>
    </row>
    <row r="66" spans="1:7" ht="15" customHeight="1">
      <c r="A66" s="390" t="s">
        <v>734</v>
      </c>
      <c r="B66" s="419"/>
      <c r="C66" s="390"/>
      <c r="D66" s="390"/>
      <c r="E66" s="390"/>
      <c r="F66" s="390"/>
      <c r="G66" s="390"/>
    </row>
    <row r="67" spans="1:7" ht="15" customHeight="1">
      <c r="A67" s="390" t="s">
        <v>735</v>
      </c>
      <c r="B67" s="419"/>
      <c r="C67" s="390"/>
      <c r="D67" s="390"/>
      <c r="E67" s="390"/>
      <c r="F67" s="390"/>
      <c r="G67" s="390"/>
    </row>
    <row r="68" spans="1:7" ht="15" customHeight="1">
      <c r="A68" s="390" t="s">
        <v>736</v>
      </c>
      <c r="B68" s="419"/>
      <c r="C68" s="390"/>
      <c r="D68" s="390"/>
      <c r="E68" s="390"/>
      <c r="F68" s="390"/>
      <c r="G68" s="390"/>
    </row>
    <row r="69" spans="1:7" ht="15" customHeight="1">
      <c r="A69" s="390" t="s">
        <v>737</v>
      </c>
      <c r="B69" s="419"/>
      <c r="C69" s="390"/>
      <c r="D69" s="390"/>
      <c r="E69" s="390"/>
      <c r="F69" s="390"/>
      <c r="G69" s="390"/>
    </row>
    <row r="70" spans="1:7" ht="15" customHeight="1">
      <c r="A70" s="390" t="s">
        <v>738</v>
      </c>
      <c r="B70" s="419"/>
      <c r="C70" s="390"/>
      <c r="D70" s="390"/>
      <c r="E70" s="390"/>
      <c r="F70" s="390"/>
      <c r="G70" s="390"/>
    </row>
    <row r="71" spans="1:7" ht="15" customHeight="1">
      <c r="A71" s="390" t="s">
        <v>739</v>
      </c>
      <c r="B71" s="419"/>
      <c r="C71" s="390"/>
      <c r="D71" s="390"/>
      <c r="E71" s="390"/>
      <c r="F71" s="390"/>
      <c r="G71" s="390"/>
    </row>
    <row r="72" spans="1:7" ht="15" customHeight="1">
      <c r="A72" s="390" t="s">
        <v>740</v>
      </c>
      <c r="B72" s="419"/>
      <c r="C72" s="390"/>
      <c r="D72" s="390"/>
      <c r="E72" s="390"/>
      <c r="F72" s="390"/>
      <c r="G72" s="390"/>
    </row>
    <row r="73" spans="1:7" ht="15" customHeight="1">
      <c r="A73" s="390" t="s">
        <v>741</v>
      </c>
      <c r="B73" s="419"/>
      <c r="C73" s="390"/>
      <c r="D73" s="390"/>
      <c r="E73" s="390"/>
      <c r="F73" s="390"/>
      <c r="G73" s="390"/>
    </row>
  </sheetData>
  <mergeCells count="101">
    <mergeCell ref="AG41:AK41"/>
    <mergeCell ref="AL41:AM41"/>
    <mergeCell ref="C50:E50"/>
    <mergeCell ref="C51:E51"/>
    <mergeCell ref="C52:E52"/>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 ref="C53:E53"/>
    <mergeCell ref="C54:E54"/>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D38:AF38"/>
    <mergeCell ref="C37:D37"/>
    <mergeCell ref="E37:H37"/>
    <mergeCell ref="I37:N37"/>
    <mergeCell ref="O37:T37"/>
    <mergeCell ref="U37:Z37"/>
    <mergeCell ref="AA37:AF37"/>
    <mergeCell ref="AM28:AN28"/>
    <mergeCell ref="AM29:AN29"/>
    <mergeCell ref="AM30:AN30"/>
    <mergeCell ref="A31:E31"/>
    <mergeCell ref="AM31:AN32"/>
    <mergeCell ref="A32:E32"/>
    <mergeCell ref="AG37:AK37"/>
    <mergeCell ref="AL37:AM37"/>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13"/>
  <dataValidations count="3">
    <dataValidation type="list" allowBlank="1" showInputMessage="1" sqref="B11:B30" xr:uid="{E6978DD9-E1D0-4257-87DA-3F74D7A46A2A}">
      <formula1>INDIRECT($AK$1)</formula1>
    </dataValidation>
    <dataValidation type="list" allowBlank="1" showInputMessage="1" showErrorMessage="1" sqref="AK4:AN4" xr:uid="{FB581DD9-7FAA-431F-A0FD-3A999475F154}">
      <formula1>"予定,実績"</formula1>
    </dataValidation>
    <dataValidation type="list" allowBlank="1" showInputMessage="1" showErrorMessage="1" sqref="C11:C30" xr:uid="{0D873EDA-F6EB-4A80-9F15-5B556C292638}">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rowBreaks count="1" manualBreakCount="1">
    <brk id="35" max="39"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O41"/>
  <sheetViews>
    <sheetView view="pageBreakPreview" topLeftCell="A14" zoomScaleNormal="100" zoomScaleSheetLayoutView="100" workbookViewId="0">
      <selection activeCell="E1" sqref="E1"/>
    </sheetView>
  </sheetViews>
  <sheetFormatPr defaultColWidth="9" defaultRowHeight="13.2"/>
  <cols>
    <col min="1" max="1" width="8" style="25" customWidth="1"/>
    <col min="2" max="2" width="9.77734375" style="25" customWidth="1"/>
    <col min="3" max="3" width="12.109375" style="25" customWidth="1"/>
    <col min="4" max="5" width="9" style="25"/>
    <col min="6" max="6" width="15.109375" style="25" bestFit="1" customWidth="1"/>
    <col min="7" max="16384" width="9" style="25"/>
  </cols>
  <sheetData>
    <row r="1" spans="2:15" ht="16.2">
      <c r="B1" s="23" t="s">
        <v>13</v>
      </c>
      <c r="F1" s="83" t="s">
        <v>14</v>
      </c>
    </row>
    <row r="3" spans="2:15" ht="24.75" customHeight="1">
      <c r="B3" s="23"/>
      <c r="C3" s="1308" t="s">
        <v>131</v>
      </c>
      <c r="D3" s="1309"/>
      <c r="E3" s="1310"/>
      <c r="F3" s="1311"/>
      <c r="G3" s="1311"/>
      <c r="H3" s="1311"/>
      <c r="I3" s="1311"/>
      <c r="J3" s="1312"/>
      <c r="K3" s="23"/>
      <c r="L3" s="23"/>
      <c r="M3" s="23"/>
      <c r="N3" s="23"/>
      <c r="O3" s="23"/>
    </row>
    <row r="4" spans="2:15">
      <c r="B4" s="23"/>
      <c r="C4" s="3"/>
      <c r="D4" s="3"/>
      <c r="E4" s="3"/>
      <c r="F4" s="3"/>
      <c r="G4" s="3"/>
      <c r="H4" s="3"/>
      <c r="I4" s="3"/>
      <c r="J4" s="3"/>
      <c r="K4" s="23"/>
      <c r="L4" s="23"/>
      <c r="M4" s="23"/>
      <c r="N4" s="23"/>
      <c r="O4" s="23"/>
    </row>
    <row r="5" spans="2:15">
      <c r="B5" s="23"/>
      <c r="C5" s="23"/>
      <c r="D5" s="23"/>
      <c r="E5" s="23"/>
      <c r="F5" s="23"/>
      <c r="G5" s="23"/>
      <c r="H5" s="23"/>
      <c r="I5" s="23"/>
      <c r="J5" s="23"/>
      <c r="K5" s="23"/>
      <c r="L5" s="23"/>
      <c r="M5" s="23"/>
      <c r="N5" s="23"/>
      <c r="O5" s="23"/>
    </row>
    <row r="6" spans="2:15" ht="16.2">
      <c r="B6" s="27"/>
      <c r="C6" s="28"/>
      <c r="D6" s="28"/>
      <c r="E6" s="28"/>
      <c r="F6" s="28"/>
      <c r="G6" s="28"/>
      <c r="H6" s="28"/>
      <c r="I6" s="28"/>
      <c r="J6" s="28"/>
      <c r="K6" s="28"/>
      <c r="L6" s="28"/>
      <c r="M6" s="28"/>
      <c r="N6" s="28"/>
      <c r="O6" s="84" t="s">
        <v>15</v>
      </c>
    </row>
    <row r="7" spans="2:15" ht="16.2">
      <c r="B7" s="4"/>
      <c r="C7" s="1313" t="s">
        <v>16</v>
      </c>
      <c r="D7" s="1314"/>
      <c r="E7" s="1315"/>
      <c r="F7" s="1311"/>
      <c r="G7" s="1311"/>
      <c r="H7" s="1311"/>
      <c r="I7" s="1312"/>
      <c r="J7" s="3"/>
      <c r="K7" s="3"/>
      <c r="L7" s="3"/>
      <c r="M7" s="3"/>
      <c r="N7" s="3"/>
      <c r="O7" s="85"/>
    </row>
    <row r="8" spans="2:15" ht="16.2">
      <c r="B8" s="4"/>
      <c r="C8" s="1313" t="s">
        <v>17</v>
      </c>
      <c r="D8" s="1314"/>
      <c r="E8" s="1315"/>
      <c r="F8" s="1311"/>
      <c r="G8" s="1311"/>
      <c r="H8" s="1311"/>
      <c r="I8" s="1312"/>
      <c r="J8" s="3"/>
      <c r="K8" s="3"/>
      <c r="L8" s="3"/>
      <c r="M8" s="3"/>
      <c r="N8" s="3"/>
      <c r="O8" s="85"/>
    </row>
    <row r="9" spans="2:15" ht="16.2">
      <c r="B9" s="4"/>
      <c r="C9" s="1313" t="s">
        <v>18</v>
      </c>
      <c r="D9" s="1314"/>
      <c r="E9" s="1315"/>
      <c r="F9" s="1311"/>
      <c r="G9" s="1311"/>
      <c r="H9" s="1311"/>
      <c r="I9" s="1312"/>
      <c r="J9" s="3"/>
      <c r="K9" s="136"/>
      <c r="L9" s="3"/>
      <c r="M9" s="3"/>
      <c r="N9" s="3"/>
      <c r="O9" s="85"/>
    </row>
    <row r="10" spans="2:15">
      <c r="B10" s="4"/>
      <c r="C10" s="3"/>
      <c r="D10" s="3"/>
      <c r="E10" s="3"/>
      <c r="F10" s="3"/>
      <c r="G10" s="3"/>
      <c r="H10" s="3"/>
      <c r="I10" s="3"/>
      <c r="J10" s="3"/>
      <c r="K10" s="3"/>
      <c r="L10" s="3"/>
      <c r="M10" s="3"/>
      <c r="N10" s="3"/>
      <c r="O10" s="30"/>
    </row>
    <row r="11" spans="2:15">
      <c r="B11" s="4"/>
      <c r="C11" s="27"/>
      <c r="D11" s="28"/>
      <c r="E11" s="28"/>
      <c r="F11" s="15"/>
      <c r="G11" s="15"/>
      <c r="H11" s="38"/>
      <c r="I11" s="38"/>
      <c r="J11" s="28"/>
      <c r="K11" s="28"/>
      <c r="L11" s="28"/>
      <c r="M11" s="28"/>
      <c r="N11" s="29"/>
      <c r="O11" s="30"/>
    </row>
    <row r="12" spans="2:15">
      <c r="B12" s="4"/>
      <c r="C12" s="4"/>
      <c r="D12" s="3"/>
      <c r="E12" s="3"/>
      <c r="F12" s="86"/>
      <c r="G12" s="87"/>
      <c r="H12" s="87"/>
      <c r="I12" s="87"/>
      <c r="J12" s="3"/>
      <c r="K12" s="3"/>
      <c r="L12" s="3"/>
      <c r="M12" s="3"/>
      <c r="N12" s="30"/>
      <c r="O12" s="30"/>
    </row>
    <row r="13" spans="2:15">
      <c r="B13" s="4"/>
      <c r="C13" s="4"/>
      <c r="D13" s="3"/>
      <c r="E13" s="3"/>
      <c r="F13" s="86"/>
      <c r="G13" s="87"/>
      <c r="H13" s="87"/>
      <c r="I13" s="87"/>
      <c r="J13" s="3"/>
      <c r="K13" s="3"/>
      <c r="L13" s="3"/>
      <c r="M13" s="3"/>
      <c r="N13" s="30"/>
      <c r="O13" s="30"/>
    </row>
    <row r="14" spans="2:15">
      <c r="B14" s="4"/>
      <c r="C14" s="4"/>
      <c r="D14" s="3"/>
      <c r="E14" s="3"/>
      <c r="F14" s="3"/>
      <c r="G14" s="3"/>
      <c r="H14" s="3"/>
      <c r="I14" s="3"/>
      <c r="J14" s="3"/>
      <c r="K14" s="3"/>
      <c r="L14" s="3"/>
      <c r="M14" s="3"/>
      <c r="N14" s="30"/>
      <c r="O14" s="30"/>
    </row>
    <row r="15" spans="2:15">
      <c r="B15" s="4"/>
      <c r="C15" s="4"/>
      <c r="D15" s="3"/>
      <c r="E15" s="3"/>
      <c r="F15" s="3"/>
      <c r="G15" s="3"/>
      <c r="H15" s="3"/>
      <c r="I15" s="3"/>
      <c r="J15" s="3"/>
      <c r="K15" s="3"/>
      <c r="L15" s="3"/>
      <c r="M15" s="3"/>
      <c r="N15" s="30"/>
      <c r="O15" s="30"/>
    </row>
    <row r="16" spans="2:15">
      <c r="B16" s="4"/>
      <c r="C16" s="4"/>
      <c r="D16" s="3"/>
      <c r="E16" s="3"/>
      <c r="F16" s="3"/>
      <c r="G16" s="3"/>
      <c r="H16" s="3"/>
      <c r="I16" s="3"/>
      <c r="J16" s="3"/>
      <c r="K16" s="3"/>
      <c r="L16" s="3"/>
      <c r="M16" s="3"/>
      <c r="N16" s="30"/>
      <c r="O16" s="30"/>
    </row>
    <row r="17" spans="2:15">
      <c r="B17" s="4"/>
      <c r="C17" s="2"/>
      <c r="D17" s="3"/>
      <c r="E17" s="3"/>
      <c r="F17" s="3"/>
      <c r="G17" s="3"/>
      <c r="H17" s="3"/>
      <c r="I17" s="3"/>
      <c r="J17" s="3"/>
      <c r="K17" s="3"/>
      <c r="L17" s="3"/>
      <c r="M17" s="3"/>
      <c r="N17" s="30"/>
      <c r="O17" s="30"/>
    </row>
    <row r="18" spans="2:15">
      <c r="B18" s="4"/>
      <c r="C18" s="4"/>
      <c r="D18" s="3"/>
      <c r="E18" s="3"/>
      <c r="F18" s="3"/>
      <c r="G18" s="3"/>
      <c r="H18" s="3"/>
      <c r="I18" s="3"/>
      <c r="J18" s="3"/>
      <c r="K18" s="3"/>
      <c r="L18" s="3"/>
      <c r="M18" s="3"/>
      <c r="N18" s="30"/>
      <c r="O18" s="30"/>
    </row>
    <row r="19" spans="2:15">
      <c r="B19" s="4"/>
      <c r="C19" s="5"/>
      <c r="D19" s="1316"/>
      <c r="E19" s="1317"/>
      <c r="F19" s="3"/>
      <c r="G19" s="3"/>
      <c r="H19" s="3"/>
      <c r="I19" s="3"/>
      <c r="J19" s="3"/>
      <c r="K19" s="3"/>
      <c r="L19" s="3"/>
      <c r="M19" s="3"/>
      <c r="N19" s="30"/>
      <c r="O19" s="30"/>
    </row>
    <row r="20" spans="2:15">
      <c r="B20" s="4"/>
      <c r="C20" s="5"/>
      <c r="D20" s="3"/>
      <c r="E20" s="3"/>
      <c r="F20" s="3"/>
      <c r="G20" s="3"/>
      <c r="H20" s="3"/>
      <c r="I20" s="3"/>
      <c r="J20" s="3"/>
      <c r="K20" s="3"/>
      <c r="L20" s="3"/>
      <c r="M20" s="3"/>
      <c r="N20" s="30"/>
      <c r="O20" s="30"/>
    </row>
    <row r="21" spans="2:15">
      <c r="B21" s="4"/>
      <c r="C21" s="4"/>
      <c r="D21" s="3"/>
      <c r="E21" s="3"/>
      <c r="F21" s="3"/>
      <c r="G21" s="3"/>
      <c r="H21" s="3"/>
      <c r="I21" s="3"/>
      <c r="J21" s="3"/>
      <c r="K21" s="3"/>
      <c r="L21" s="3"/>
      <c r="M21" s="3"/>
      <c r="N21" s="30"/>
      <c r="O21" s="30"/>
    </row>
    <row r="22" spans="2:15">
      <c r="B22" s="4"/>
      <c r="C22" s="5"/>
      <c r="D22" s="1316"/>
      <c r="E22" s="1318"/>
      <c r="F22" s="3"/>
      <c r="G22" s="3"/>
      <c r="H22" s="3"/>
      <c r="I22" s="3"/>
      <c r="J22" s="3"/>
      <c r="K22" s="3"/>
      <c r="L22" s="3"/>
      <c r="M22" s="3"/>
      <c r="N22" s="30"/>
      <c r="O22" s="30"/>
    </row>
    <row r="23" spans="2:15">
      <c r="B23" s="4"/>
      <c r="C23" s="4"/>
      <c r="D23" s="3"/>
      <c r="E23" s="3"/>
      <c r="F23" s="3"/>
      <c r="G23" s="3"/>
      <c r="H23" s="3"/>
      <c r="I23" s="3"/>
      <c r="J23" s="3"/>
      <c r="K23" s="3"/>
      <c r="L23" s="3"/>
      <c r="M23" s="3"/>
      <c r="N23" s="30"/>
      <c r="O23" s="30"/>
    </row>
    <row r="24" spans="2:15">
      <c r="B24" s="4"/>
      <c r="C24" s="4"/>
      <c r="D24" s="3"/>
      <c r="E24" s="3"/>
      <c r="F24" s="3"/>
      <c r="G24" s="3"/>
      <c r="H24" s="3"/>
      <c r="I24" s="3"/>
      <c r="J24" s="3"/>
      <c r="K24" s="3"/>
      <c r="L24" s="3"/>
      <c r="M24" s="3"/>
      <c r="N24" s="30"/>
      <c r="O24" s="30"/>
    </row>
    <row r="25" spans="2:15">
      <c r="B25" s="4"/>
      <c r="C25" s="4"/>
      <c r="D25" s="3"/>
      <c r="E25" s="3"/>
      <c r="F25" s="3"/>
      <c r="G25" s="3"/>
      <c r="H25" s="3"/>
      <c r="I25" s="3"/>
      <c r="J25" s="3"/>
      <c r="K25" s="3"/>
      <c r="L25" s="3"/>
      <c r="M25" s="3"/>
      <c r="N25" s="30"/>
      <c r="O25" s="30"/>
    </row>
    <row r="26" spans="2:15">
      <c r="B26" s="4"/>
      <c r="C26" s="4"/>
      <c r="D26" s="3"/>
      <c r="E26" s="3"/>
      <c r="F26" s="3"/>
      <c r="G26" s="1316"/>
      <c r="H26" s="1318"/>
      <c r="I26" s="3"/>
      <c r="J26" s="3"/>
      <c r="K26" s="3"/>
      <c r="L26" s="3"/>
      <c r="M26" s="3"/>
      <c r="N26" s="30"/>
      <c r="O26" s="30"/>
    </row>
    <row r="27" spans="2:15">
      <c r="B27" s="4"/>
      <c r="C27" s="4"/>
      <c r="D27" s="3"/>
      <c r="E27" s="3"/>
      <c r="F27" s="3"/>
      <c r="G27" s="3"/>
      <c r="H27" s="3"/>
      <c r="I27" s="3"/>
      <c r="J27" s="3"/>
      <c r="K27" s="3"/>
      <c r="L27" s="3"/>
      <c r="M27" s="3"/>
      <c r="N27" s="30"/>
      <c r="O27" s="30"/>
    </row>
    <row r="28" spans="2:15">
      <c r="B28" s="4"/>
      <c r="C28" s="4"/>
      <c r="D28" s="1316"/>
      <c r="E28" s="1316"/>
      <c r="F28" s="3"/>
      <c r="G28" s="1316"/>
      <c r="H28" s="1318"/>
      <c r="I28" s="3"/>
      <c r="J28" s="3"/>
      <c r="K28" s="3"/>
      <c r="L28" s="3"/>
      <c r="M28" s="3"/>
      <c r="N28" s="30"/>
      <c r="O28" s="30"/>
    </row>
    <row r="29" spans="2:15">
      <c r="B29" s="4"/>
      <c r="C29" s="4"/>
      <c r="D29" s="3"/>
      <c r="E29" s="3"/>
      <c r="F29" s="3"/>
      <c r="G29" s="3"/>
      <c r="H29" s="3"/>
      <c r="I29" s="3"/>
      <c r="J29" s="3"/>
      <c r="K29" s="3"/>
      <c r="L29" s="3"/>
      <c r="M29" s="3"/>
      <c r="N29" s="30"/>
      <c r="O29" s="30"/>
    </row>
    <row r="30" spans="2:15">
      <c r="B30" s="4"/>
      <c r="C30" s="4"/>
      <c r="D30" s="3"/>
      <c r="E30" s="3"/>
      <c r="F30" s="3"/>
      <c r="G30" s="3"/>
      <c r="H30" s="3"/>
      <c r="I30" s="3"/>
      <c r="J30" s="3"/>
      <c r="K30" s="3"/>
      <c r="L30" s="3"/>
      <c r="M30" s="3"/>
      <c r="N30" s="30"/>
      <c r="O30" s="30"/>
    </row>
    <row r="31" spans="2:15">
      <c r="B31" s="4"/>
      <c r="C31" s="4"/>
      <c r="D31" s="3"/>
      <c r="E31" s="3"/>
      <c r="F31" s="3"/>
      <c r="G31" s="3"/>
      <c r="H31" s="3"/>
      <c r="I31" s="3"/>
      <c r="J31" s="3"/>
      <c r="K31" s="3"/>
      <c r="L31" s="3"/>
      <c r="M31" s="3"/>
      <c r="N31" s="30"/>
      <c r="O31" s="30"/>
    </row>
    <row r="32" spans="2:15">
      <c r="B32" s="4"/>
      <c r="C32" s="6"/>
      <c r="D32" s="7"/>
      <c r="E32" s="7"/>
      <c r="F32" s="7"/>
      <c r="G32" s="7"/>
      <c r="H32" s="7"/>
      <c r="I32" s="7"/>
      <c r="J32" s="7"/>
      <c r="K32" s="7"/>
      <c r="L32" s="7"/>
      <c r="M32" s="7"/>
      <c r="N32" s="31"/>
      <c r="O32" s="30"/>
    </row>
    <row r="33" spans="2:15">
      <c r="B33" s="6"/>
      <c r="C33" s="7"/>
      <c r="D33" s="7"/>
      <c r="E33" s="7"/>
      <c r="F33" s="7"/>
      <c r="G33" s="7"/>
      <c r="H33" s="7"/>
      <c r="I33" s="7"/>
      <c r="J33" s="7"/>
      <c r="K33" s="7"/>
      <c r="L33" s="7"/>
      <c r="M33" s="7"/>
      <c r="N33" s="7"/>
      <c r="O33" s="31"/>
    </row>
    <row r="34" spans="2:15">
      <c r="B34" s="3"/>
      <c r="C34" s="3"/>
      <c r="D34" s="3"/>
      <c r="E34" s="3"/>
      <c r="F34" s="3"/>
      <c r="G34" s="3"/>
      <c r="H34" s="3"/>
      <c r="I34" s="3"/>
      <c r="J34" s="3"/>
      <c r="K34" s="3"/>
      <c r="L34" s="3"/>
      <c r="M34" s="3"/>
      <c r="N34" s="3"/>
      <c r="O34" s="3"/>
    </row>
    <row r="35" spans="2:15" ht="20.25" customHeight="1">
      <c r="B35" s="88" t="s">
        <v>19</v>
      </c>
      <c r="C35" s="89" t="s">
        <v>20</v>
      </c>
      <c r="D35" s="23"/>
      <c r="E35" s="23"/>
      <c r="F35" s="23"/>
      <c r="G35" s="23"/>
      <c r="H35" s="23"/>
      <c r="I35" s="23"/>
      <c r="J35" s="23"/>
      <c r="K35" s="23"/>
      <c r="L35" s="23"/>
      <c r="M35" s="23"/>
      <c r="N35" s="23"/>
      <c r="O35" s="23"/>
    </row>
    <row r="36" spans="2:15" ht="21.75" customHeight="1">
      <c r="B36" s="90" t="s">
        <v>21</v>
      </c>
      <c r="C36" s="20" t="s">
        <v>22</v>
      </c>
    </row>
    <row r="37" spans="2:15" ht="20.25" customHeight="1">
      <c r="B37" s="91" t="s">
        <v>23</v>
      </c>
      <c r="C37" s="1307" t="s">
        <v>225</v>
      </c>
      <c r="D37" s="1307"/>
      <c r="E37" s="1307"/>
      <c r="F37" s="1307"/>
      <c r="G37" s="1307"/>
      <c r="H37" s="1307"/>
      <c r="I37" s="1307"/>
      <c r="J37" s="1307"/>
      <c r="K37" s="1307"/>
      <c r="L37" s="1307"/>
      <c r="M37" s="1307"/>
      <c r="N37" s="1307"/>
      <c r="O37" s="1307"/>
    </row>
    <row r="38" spans="2:15" ht="13.5" customHeight="1">
      <c r="B38" s="93"/>
      <c r="C38" s="1307"/>
      <c r="D38" s="1307"/>
      <c r="E38" s="1307"/>
      <c r="F38" s="1307"/>
      <c r="G38" s="1307"/>
      <c r="H38" s="1307"/>
      <c r="I38" s="1307"/>
      <c r="J38" s="1307"/>
      <c r="K38" s="1307"/>
      <c r="L38" s="1307"/>
      <c r="M38" s="1307"/>
      <c r="N38" s="1307"/>
      <c r="O38" s="1307"/>
    </row>
    <row r="39" spans="2:15" ht="21.75" customHeight="1">
      <c r="B39" s="91" t="s">
        <v>151</v>
      </c>
      <c r="C39" s="1307" t="s">
        <v>152</v>
      </c>
      <c r="D39" s="1307"/>
      <c r="E39" s="1307"/>
      <c r="F39" s="1307"/>
      <c r="G39" s="1307"/>
      <c r="H39" s="1307"/>
      <c r="I39" s="1307"/>
      <c r="J39" s="1307"/>
      <c r="K39" s="1307"/>
      <c r="L39" s="1307"/>
      <c r="M39" s="1307"/>
      <c r="N39" s="1307"/>
      <c r="O39" s="1307"/>
    </row>
    <row r="40" spans="2:15" ht="21.75" customHeight="1">
      <c r="B40" s="91" t="s">
        <v>157</v>
      </c>
      <c r="C40" s="1307" t="s">
        <v>158</v>
      </c>
      <c r="D40" s="1307"/>
      <c r="E40" s="1307"/>
      <c r="F40" s="1307"/>
      <c r="G40" s="1307"/>
      <c r="H40" s="1307"/>
      <c r="I40" s="1307"/>
      <c r="J40" s="1307"/>
      <c r="K40" s="1307"/>
      <c r="L40" s="1307"/>
      <c r="M40" s="1307"/>
      <c r="N40" s="1307"/>
      <c r="O40" s="1307"/>
    </row>
    <row r="41" spans="2:15">
      <c r="B41" s="142"/>
      <c r="C41" s="92"/>
      <c r="D41" s="92"/>
      <c r="E41" s="92"/>
      <c r="F41" s="92"/>
      <c r="G41" s="92"/>
      <c r="H41" s="92"/>
      <c r="I41" s="92"/>
      <c r="J41" s="92"/>
      <c r="K41" s="92"/>
      <c r="L41" s="92"/>
      <c r="M41" s="92"/>
      <c r="N41" s="92"/>
      <c r="O41" s="92"/>
    </row>
  </sheetData>
  <mergeCells count="16">
    <mergeCell ref="C39:O39"/>
    <mergeCell ref="C40:O40"/>
    <mergeCell ref="C3:D3"/>
    <mergeCell ref="E3:J3"/>
    <mergeCell ref="C9:D9"/>
    <mergeCell ref="E9:I9"/>
    <mergeCell ref="C7:D7"/>
    <mergeCell ref="E7:I7"/>
    <mergeCell ref="C8:D8"/>
    <mergeCell ref="E8:I8"/>
    <mergeCell ref="C37:O38"/>
    <mergeCell ref="D19:E19"/>
    <mergeCell ref="D22:E22"/>
    <mergeCell ref="G26:H26"/>
    <mergeCell ref="D28:E28"/>
    <mergeCell ref="G28:H28"/>
  </mergeCells>
  <phoneticPr fontId="13"/>
  <pageMargins left="0.78740157480314965" right="0.78740157480314965" top="0.6692913385826772" bottom="0.51181102362204722" header="0.51181102362204722" footer="0.31496062992125984"/>
  <pageSetup paperSize="9" scale="90" orientation="landscape" r:id="rId1"/>
  <headerFooter alignWithMargins="0">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41"/>
  <sheetViews>
    <sheetView view="pageBreakPreview" topLeftCell="A12" zoomScale="85" zoomScaleNormal="100" zoomScaleSheetLayoutView="85" workbookViewId="0">
      <selection activeCell="B36" sqref="B36"/>
    </sheetView>
  </sheetViews>
  <sheetFormatPr defaultColWidth="9" defaultRowHeight="13.2"/>
  <cols>
    <col min="1" max="1" width="14.109375" style="25" bestFit="1" customWidth="1"/>
    <col min="2" max="2" width="10.44140625" style="25" customWidth="1"/>
    <col min="3" max="3" width="5.77734375" style="25" bestFit="1" customWidth="1"/>
    <col min="4" max="6" width="9" style="25"/>
    <col min="7" max="7" width="5.77734375" style="25" bestFit="1" customWidth="1"/>
    <col min="8" max="10" width="9" style="25"/>
    <col min="11" max="11" width="5.77734375" style="25" bestFit="1" customWidth="1"/>
    <col min="12" max="14" width="9" style="25"/>
    <col min="15" max="15" width="5.77734375" style="25" bestFit="1" customWidth="1"/>
    <col min="16" max="18" width="9" style="25"/>
    <col min="19" max="19" width="5.77734375" style="25" bestFit="1" customWidth="1"/>
    <col min="20" max="16384" width="9" style="25"/>
  </cols>
  <sheetData>
    <row r="1" spans="1:23" ht="16.2">
      <c r="A1" s="23" t="s">
        <v>46</v>
      </c>
      <c r="B1" s="23"/>
      <c r="C1" s="23"/>
      <c r="D1" s="23"/>
      <c r="E1" s="23"/>
      <c r="F1" s="24" t="s">
        <v>47</v>
      </c>
      <c r="G1" s="23"/>
      <c r="H1" s="23"/>
      <c r="I1" s="23"/>
      <c r="J1" s="23"/>
      <c r="K1" s="23"/>
      <c r="L1" s="23"/>
      <c r="M1" s="23"/>
      <c r="N1" s="23"/>
      <c r="O1" s="23"/>
      <c r="P1" s="23"/>
      <c r="Q1" s="23"/>
      <c r="R1" s="23"/>
      <c r="S1" s="23"/>
      <c r="T1" s="23"/>
      <c r="U1" s="23"/>
      <c r="V1" s="23"/>
      <c r="W1" s="23"/>
    </row>
    <row r="2" spans="1:23">
      <c r="A2" s="23"/>
      <c r="B2" s="23"/>
      <c r="C2" s="23"/>
      <c r="D2" s="23"/>
      <c r="E2" s="23"/>
      <c r="F2" s="23"/>
      <c r="G2" s="23"/>
      <c r="H2" s="23"/>
      <c r="I2" s="23"/>
      <c r="J2" s="23"/>
      <c r="K2" s="23"/>
      <c r="L2" s="23"/>
      <c r="M2" s="23"/>
      <c r="N2" s="23"/>
      <c r="O2" s="23"/>
      <c r="P2" s="23"/>
      <c r="Q2" s="23"/>
      <c r="R2" s="23"/>
      <c r="S2" s="23"/>
      <c r="T2" s="23"/>
      <c r="U2" s="23"/>
      <c r="V2" s="23"/>
      <c r="W2" s="23"/>
    </row>
    <row r="3" spans="1:23" ht="25.5" customHeight="1">
      <c r="A3" s="23"/>
      <c r="B3" s="1308" t="s">
        <v>131</v>
      </c>
      <c r="C3" s="1325"/>
      <c r="D3" s="1321" t="s">
        <v>48</v>
      </c>
      <c r="E3" s="1322"/>
      <c r="F3" s="1323"/>
      <c r="G3" s="1323"/>
      <c r="H3" s="1323"/>
      <c r="I3" s="1323"/>
      <c r="J3" s="1323"/>
      <c r="K3" s="1323"/>
      <c r="L3" s="1324"/>
      <c r="M3" s="33"/>
      <c r="N3" s="23"/>
      <c r="O3" s="23"/>
      <c r="P3" s="23"/>
      <c r="Q3" s="23"/>
      <c r="R3" s="23"/>
      <c r="S3" s="23"/>
      <c r="T3" s="23"/>
      <c r="U3" s="23"/>
      <c r="V3" s="23"/>
      <c r="W3" s="23"/>
    </row>
    <row r="4" spans="1:23" ht="25.5" customHeight="1">
      <c r="A4" s="23"/>
      <c r="B4" s="1308" t="s">
        <v>135</v>
      </c>
      <c r="C4" s="1325"/>
      <c r="D4" s="1321" t="s">
        <v>49</v>
      </c>
      <c r="E4" s="1322"/>
      <c r="F4" s="1322"/>
      <c r="G4" s="1322"/>
      <c r="H4" s="1322"/>
      <c r="I4" s="1322"/>
      <c r="J4" s="1322"/>
      <c r="K4" s="1322"/>
      <c r="L4" s="1326"/>
      <c r="M4" s="34"/>
      <c r="N4" s="23"/>
      <c r="O4" s="23"/>
      <c r="P4" s="23"/>
      <c r="Q4" s="23"/>
      <c r="R4" s="23"/>
      <c r="S4" s="23"/>
      <c r="T4" s="23"/>
      <c r="U4" s="23"/>
      <c r="V4" s="23"/>
      <c r="W4" s="23"/>
    </row>
    <row r="5" spans="1:23">
      <c r="A5" s="23"/>
      <c r="B5" s="23"/>
      <c r="C5" s="23"/>
      <c r="D5" s="23" t="s">
        <v>49</v>
      </c>
      <c r="E5" s="23"/>
      <c r="F5" s="23"/>
      <c r="G5" s="23"/>
      <c r="H5" s="23"/>
      <c r="I5" s="23"/>
      <c r="J5" s="23"/>
      <c r="K5" s="23"/>
      <c r="L5" s="23"/>
      <c r="M5" s="23"/>
      <c r="N5" s="23"/>
      <c r="O5" s="23"/>
      <c r="P5" s="23"/>
      <c r="Q5" s="23"/>
      <c r="R5" s="23"/>
      <c r="S5" s="23"/>
      <c r="T5" s="23"/>
      <c r="U5" s="23"/>
      <c r="V5" s="23"/>
      <c r="W5" s="23"/>
    </row>
    <row r="6" spans="1:23" ht="17.25" customHeight="1">
      <c r="A6" s="35"/>
      <c r="B6" s="16" t="s">
        <v>50</v>
      </c>
      <c r="C6" s="15"/>
      <c r="D6" s="36">
        <v>1</v>
      </c>
      <c r="E6" s="15" t="s">
        <v>51</v>
      </c>
      <c r="F6" s="16"/>
      <c r="G6" s="14"/>
      <c r="H6" s="36">
        <v>2</v>
      </c>
      <c r="I6" s="15" t="s">
        <v>51</v>
      </c>
      <c r="J6" s="16"/>
      <c r="K6" s="14"/>
      <c r="L6" s="15" t="s">
        <v>52</v>
      </c>
      <c r="M6" s="15" t="s">
        <v>51</v>
      </c>
      <c r="N6" s="16"/>
      <c r="O6" s="14"/>
      <c r="P6" s="15" t="s">
        <v>52</v>
      </c>
      <c r="Q6" s="15" t="s">
        <v>51</v>
      </c>
      <c r="R6" s="16"/>
      <c r="S6" s="1308" t="s">
        <v>53</v>
      </c>
      <c r="T6" s="1327"/>
      <c r="U6" s="1309"/>
      <c r="V6" s="23"/>
      <c r="W6" s="23"/>
    </row>
    <row r="7" spans="1:23" ht="16.5" customHeight="1">
      <c r="A7" s="17" t="s">
        <v>54</v>
      </c>
      <c r="B7" s="18"/>
      <c r="C7" s="15" t="s">
        <v>55</v>
      </c>
      <c r="D7" s="39" t="s">
        <v>56</v>
      </c>
      <c r="E7" s="40"/>
      <c r="F7" s="41" t="s">
        <v>57</v>
      </c>
      <c r="G7" s="15" t="s">
        <v>55</v>
      </c>
      <c r="H7" s="39" t="s">
        <v>56</v>
      </c>
      <c r="I7" s="40"/>
      <c r="J7" s="41" t="s">
        <v>57</v>
      </c>
      <c r="K7" s="15" t="s">
        <v>55</v>
      </c>
      <c r="L7" s="39" t="s">
        <v>56</v>
      </c>
      <c r="M7" s="40"/>
      <c r="N7" s="41" t="s">
        <v>57</v>
      </c>
      <c r="O7" s="15" t="s">
        <v>55</v>
      </c>
      <c r="P7" s="39" t="s">
        <v>56</v>
      </c>
      <c r="Q7" s="40"/>
      <c r="R7" s="41" t="s">
        <v>57</v>
      </c>
      <c r="S7" s="15" t="s">
        <v>55</v>
      </c>
      <c r="T7" s="42" t="s">
        <v>56</v>
      </c>
      <c r="U7" s="41" t="s">
        <v>57</v>
      </c>
      <c r="V7" s="23"/>
      <c r="W7" s="23"/>
    </row>
    <row r="8" spans="1:23">
      <c r="A8" s="12" t="s">
        <v>58</v>
      </c>
      <c r="B8" s="13" t="s">
        <v>59</v>
      </c>
      <c r="C8" s="17"/>
      <c r="D8" s="43"/>
      <c r="E8" s="44" t="s">
        <v>60</v>
      </c>
      <c r="F8" s="45"/>
      <c r="G8" s="17"/>
      <c r="H8" s="43"/>
      <c r="I8" s="44" t="s">
        <v>60</v>
      </c>
      <c r="J8" s="45"/>
      <c r="K8" s="17"/>
      <c r="L8" s="43"/>
      <c r="M8" s="44" t="s">
        <v>60</v>
      </c>
      <c r="N8" s="45"/>
      <c r="O8" s="17"/>
      <c r="P8" s="43"/>
      <c r="Q8" s="44" t="s">
        <v>60</v>
      </c>
      <c r="R8" s="45"/>
      <c r="S8" s="17"/>
      <c r="T8" s="46"/>
      <c r="U8" s="45"/>
      <c r="V8" s="23"/>
      <c r="W8" s="23"/>
    </row>
    <row r="9" spans="1:23" ht="20.100000000000001" customHeight="1">
      <c r="A9" s="47" t="s">
        <v>61</v>
      </c>
      <c r="B9" s="48" t="s">
        <v>61</v>
      </c>
      <c r="C9" s="49" t="s">
        <v>62</v>
      </c>
      <c r="D9" s="50"/>
      <c r="E9" s="51" t="s">
        <v>63</v>
      </c>
      <c r="F9" s="52"/>
      <c r="G9" s="53" t="s">
        <v>61</v>
      </c>
      <c r="H9" s="54" t="s">
        <v>61</v>
      </c>
      <c r="I9" s="51" t="s">
        <v>63</v>
      </c>
      <c r="J9" s="52"/>
      <c r="K9" s="49"/>
      <c r="L9" s="50"/>
      <c r="M9" s="51" t="s">
        <v>63</v>
      </c>
      <c r="N9" s="52"/>
      <c r="O9" s="49"/>
      <c r="P9" s="50"/>
      <c r="Q9" s="51" t="s">
        <v>63</v>
      </c>
      <c r="R9" s="52"/>
      <c r="S9" s="53" t="s">
        <v>61</v>
      </c>
      <c r="T9" s="54" t="s">
        <v>61</v>
      </c>
      <c r="U9" s="48"/>
      <c r="V9" s="23"/>
      <c r="W9" s="23"/>
    </row>
    <row r="10" spans="1:23" ht="20.100000000000001" customHeight="1">
      <c r="A10" s="55" t="s">
        <v>61</v>
      </c>
      <c r="B10" s="56" t="s">
        <v>61</v>
      </c>
      <c r="C10" s="57" t="s">
        <v>62</v>
      </c>
      <c r="D10" s="58"/>
      <c r="E10" s="51" t="s">
        <v>63</v>
      </c>
      <c r="F10" s="59"/>
      <c r="G10" s="60" t="s">
        <v>61</v>
      </c>
      <c r="H10" s="61" t="s">
        <v>61</v>
      </c>
      <c r="I10" s="51" t="s">
        <v>63</v>
      </c>
      <c r="J10" s="59"/>
      <c r="K10" s="57"/>
      <c r="L10" s="58"/>
      <c r="M10" s="51" t="s">
        <v>63</v>
      </c>
      <c r="N10" s="59"/>
      <c r="O10" s="57"/>
      <c r="P10" s="58"/>
      <c r="Q10" s="51" t="s">
        <v>63</v>
      </c>
      <c r="R10" s="59"/>
      <c r="S10" s="60" t="s">
        <v>61</v>
      </c>
      <c r="T10" s="61" t="s">
        <v>61</v>
      </c>
      <c r="U10" s="56"/>
      <c r="V10" s="23"/>
      <c r="W10" s="23"/>
    </row>
    <row r="11" spans="1:23" ht="20.100000000000001" customHeight="1">
      <c r="A11" s="55"/>
      <c r="B11" s="59"/>
      <c r="C11" s="57"/>
      <c r="D11" s="58"/>
      <c r="E11" s="51" t="s">
        <v>63</v>
      </c>
      <c r="F11" s="59"/>
      <c r="G11" s="57"/>
      <c r="H11" s="58"/>
      <c r="I11" s="51" t="s">
        <v>63</v>
      </c>
      <c r="J11" s="59"/>
      <c r="K11" s="57"/>
      <c r="L11" s="58"/>
      <c r="M11" s="51" t="s">
        <v>63</v>
      </c>
      <c r="N11" s="59"/>
      <c r="O11" s="57"/>
      <c r="P11" s="58"/>
      <c r="Q11" s="51" t="s">
        <v>63</v>
      </c>
      <c r="R11" s="59"/>
      <c r="S11" s="60"/>
      <c r="T11" s="61"/>
      <c r="U11" s="56"/>
      <c r="V11" s="23"/>
      <c r="W11" s="23"/>
    </row>
    <row r="12" spans="1:23" ht="20.100000000000001" customHeight="1">
      <c r="A12" s="55"/>
      <c r="B12" s="59"/>
      <c r="C12" s="57"/>
      <c r="D12" s="58"/>
      <c r="E12" s="51" t="s">
        <v>63</v>
      </c>
      <c r="F12" s="59"/>
      <c r="G12" s="57"/>
      <c r="H12" s="58"/>
      <c r="I12" s="51" t="s">
        <v>63</v>
      </c>
      <c r="J12" s="59"/>
      <c r="K12" s="57"/>
      <c r="L12" s="58"/>
      <c r="M12" s="51" t="s">
        <v>63</v>
      </c>
      <c r="N12" s="59"/>
      <c r="O12" s="57"/>
      <c r="P12" s="58"/>
      <c r="Q12" s="51" t="s">
        <v>63</v>
      </c>
      <c r="R12" s="59"/>
      <c r="S12" s="60"/>
      <c r="T12" s="61"/>
      <c r="U12" s="56"/>
      <c r="V12" s="23"/>
      <c r="W12" s="23"/>
    </row>
    <row r="13" spans="1:23" ht="20.100000000000001" customHeight="1">
      <c r="A13" s="55"/>
      <c r="B13" s="59"/>
      <c r="C13" s="57"/>
      <c r="D13" s="58"/>
      <c r="E13" s="51" t="s">
        <v>63</v>
      </c>
      <c r="F13" s="59"/>
      <c r="G13" s="57"/>
      <c r="H13" s="58"/>
      <c r="I13" s="51" t="s">
        <v>63</v>
      </c>
      <c r="J13" s="59"/>
      <c r="K13" s="57"/>
      <c r="L13" s="58"/>
      <c r="M13" s="51" t="s">
        <v>63</v>
      </c>
      <c r="N13" s="59"/>
      <c r="O13" s="57"/>
      <c r="P13" s="58"/>
      <c r="Q13" s="51" t="s">
        <v>63</v>
      </c>
      <c r="R13" s="59"/>
      <c r="S13" s="60"/>
      <c r="T13" s="61"/>
      <c r="U13" s="56"/>
      <c r="V13" s="23"/>
      <c r="W13" s="23"/>
    </row>
    <row r="14" spans="1:23" ht="20.100000000000001" customHeight="1">
      <c r="A14" s="55"/>
      <c r="B14" s="59"/>
      <c r="C14" s="57"/>
      <c r="D14" s="58"/>
      <c r="E14" s="51" t="s">
        <v>63</v>
      </c>
      <c r="F14" s="59"/>
      <c r="G14" s="57"/>
      <c r="H14" s="58"/>
      <c r="I14" s="51" t="s">
        <v>63</v>
      </c>
      <c r="J14" s="59"/>
      <c r="K14" s="57"/>
      <c r="L14" s="58"/>
      <c r="M14" s="51" t="s">
        <v>63</v>
      </c>
      <c r="N14" s="59"/>
      <c r="O14" s="57"/>
      <c r="P14" s="58"/>
      <c r="Q14" s="51" t="s">
        <v>63</v>
      </c>
      <c r="R14" s="59"/>
      <c r="S14" s="60"/>
      <c r="T14" s="61"/>
      <c r="U14" s="56"/>
      <c r="V14" s="23"/>
      <c r="W14" s="23"/>
    </row>
    <row r="15" spans="1:23" ht="20.100000000000001" customHeight="1">
      <c r="A15" s="55"/>
      <c r="B15" s="59"/>
      <c r="C15" s="57"/>
      <c r="D15" s="58"/>
      <c r="E15" s="51" t="s">
        <v>63</v>
      </c>
      <c r="F15" s="59"/>
      <c r="G15" s="57"/>
      <c r="H15" s="58"/>
      <c r="I15" s="51" t="s">
        <v>63</v>
      </c>
      <c r="J15" s="59"/>
      <c r="K15" s="57"/>
      <c r="L15" s="58"/>
      <c r="M15" s="51" t="s">
        <v>63</v>
      </c>
      <c r="N15" s="59"/>
      <c r="O15" s="57"/>
      <c r="P15" s="58"/>
      <c r="Q15" s="51" t="s">
        <v>63</v>
      </c>
      <c r="R15" s="59"/>
      <c r="S15" s="60"/>
      <c r="T15" s="61"/>
      <c r="U15" s="56"/>
      <c r="V15" s="23"/>
      <c r="W15" s="23"/>
    </row>
    <row r="16" spans="1:23" ht="20.100000000000001" customHeight="1">
      <c r="A16" s="62"/>
      <c r="B16" s="45"/>
      <c r="C16" s="63"/>
      <c r="D16" s="64"/>
      <c r="E16" s="51" t="s">
        <v>63</v>
      </c>
      <c r="F16" s="65"/>
      <c r="G16" s="63"/>
      <c r="H16" s="64"/>
      <c r="I16" s="51" t="s">
        <v>63</v>
      </c>
      <c r="J16" s="65"/>
      <c r="K16" s="63"/>
      <c r="L16" s="64"/>
      <c r="M16" s="51" t="s">
        <v>63</v>
      </c>
      <c r="N16" s="65"/>
      <c r="O16" s="63"/>
      <c r="P16" s="64"/>
      <c r="Q16" s="51" t="s">
        <v>63</v>
      </c>
      <c r="R16" s="65"/>
      <c r="S16" s="66"/>
      <c r="T16" s="67"/>
      <c r="U16" s="68"/>
      <c r="V16" s="23"/>
      <c r="W16" s="23"/>
    </row>
    <row r="17" spans="1:23" ht="20.100000000000001" customHeight="1">
      <c r="A17" s="32" t="s">
        <v>64</v>
      </c>
      <c r="B17" s="13"/>
      <c r="C17" s="12"/>
      <c r="D17" s="19"/>
      <c r="E17" s="19"/>
      <c r="F17" s="13"/>
      <c r="G17" s="12"/>
      <c r="H17" s="19"/>
      <c r="I17" s="19"/>
      <c r="J17" s="13"/>
      <c r="K17" s="12"/>
      <c r="L17" s="19"/>
      <c r="M17" s="19"/>
      <c r="N17" s="13"/>
      <c r="O17" s="12"/>
      <c r="P17" s="19"/>
      <c r="Q17" s="19"/>
      <c r="R17" s="13"/>
      <c r="S17" s="19"/>
      <c r="T17" s="19"/>
      <c r="U17" s="13"/>
      <c r="V17" s="23"/>
      <c r="W17" s="23"/>
    </row>
    <row r="18" spans="1:23" ht="20.100000000000001" customHeight="1">
      <c r="A18" s="47" t="s">
        <v>65</v>
      </c>
      <c r="B18" s="69"/>
      <c r="C18" s="53" t="s">
        <v>65</v>
      </c>
      <c r="D18" s="54" t="s">
        <v>65</v>
      </c>
      <c r="E18" s="70"/>
      <c r="F18" s="71" t="s">
        <v>65</v>
      </c>
      <c r="G18" s="53" t="s">
        <v>65</v>
      </c>
      <c r="H18" s="54" t="s">
        <v>65</v>
      </c>
      <c r="I18" s="70"/>
      <c r="J18" s="71" t="s">
        <v>65</v>
      </c>
      <c r="K18" s="49"/>
      <c r="L18" s="50"/>
      <c r="M18" s="51"/>
      <c r="N18" s="52"/>
      <c r="O18" s="49"/>
      <c r="P18" s="50"/>
      <c r="Q18" s="51"/>
      <c r="R18" s="52"/>
      <c r="S18" s="53" t="s">
        <v>65</v>
      </c>
      <c r="T18" s="54" t="s">
        <v>65</v>
      </c>
      <c r="U18" s="52"/>
      <c r="V18" s="23"/>
      <c r="W18" s="23"/>
    </row>
    <row r="19" spans="1:23" ht="20.100000000000001" customHeight="1">
      <c r="A19" s="55" t="s">
        <v>65</v>
      </c>
      <c r="B19" s="59"/>
      <c r="C19" s="60" t="s">
        <v>65</v>
      </c>
      <c r="D19" s="61" t="s">
        <v>65</v>
      </c>
      <c r="E19" s="72"/>
      <c r="F19" s="56" t="s">
        <v>61</v>
      </c>
      <c r="G19" s="60" t="s">
        <v>61</v>
      </c>
      <c r="H19" s="61" t="s">
        <v>61</v>
      </c>
      <c r="I19" s="72"/>
      <c r="J19" s="56" t="s">
        <v>61</v>
      </c>
      <c r="K19" s="57"/>
      <c r="L19" s="58"/>
      <c r="M19" s="73"/>
      <c r="N19" s="59"/>
      <c r="O19" s="57"/>
      <c r="P19" s="58"/>
      <c r="Q19" s="73"/>
      <c r="R19" s="59"/>
      <c r="S19" s="60" t="s">
        <v>61</v>
      </c>
      <c r="T19" s="61" t="s">
        <v>61</v>
      </c>
      <c r="U19" s="59"/>
      <c r="V19" s="23"/>
      <c r="W19" s="23"/>
    </row>
    <row r="20" spans="1:23" ht="20.100000000000001" customHeight="1">
      <c r="A20" s="55" t="s">
        <v>61</v>
      </c>
      <c r="B20" s="59"/>
      <c r="C20" s="60" t="s">
        <v>61</v>
      </c>
      <c r="D20" s="61" t="s">
        <v>61</v>
      </c>
      <c r="E20" s="72"/>
      <c r="F20" s="56" t="s">
        <v>61</v>
      </c>
      <c r="G20" s="60" t="s">
        <v>61</v>
      </c>
      <c r="H20" s="61" t="s">
        <v>61</v>
      </c>
      <c r="I20" s="72"/>
      <c r="J20" s="56" t="s">
        <v>61</v>
      </c>
      <c r="K20" s="57"/>
      <c r="L20" s="58"/>
      <c r="M20" s="73"/>
      <c r="N20" s="59"/>
      <c r="O20" s="57"/>
      <c r="P20" s="58"/>
      <c r="Q20" s="73"/>
      <c r="R20" s="59"/>
      <c r="S20" s="60" t="s">
        <v>61</v>
      </c>
      <c r="T20" s="61" t="s">
        <v>61</v>
      </c>
      <c r="U20" s="59"/>
      <c r="V20" s="23"/>
      <c r="W20" s="23"/>
    </row>
    <row r="21" spans="1:23" ht="20.100000000000001" customHeight="1">
      <c r="A21" s="55" t="s">
        <v>61</v>
      </c>
      <c r="B21" s="59"/>
      <c r="C21" s="60" t="s">
        <v>61</v>
      </c>
      <c r="D21" s="61" t="s">
        <v>61</v>
      </c>
      <c r="E21" s="72"/>
      <c r="F21" s="56" t="s">
        <v>61</v>
      </c>
      <c r="G21" s="60" t="s">
        <v>61</v>
      </c>
      <c r="H21" s="61" t="s">
        <v>61</v>
      </c>
      <c r="I21" s="72"/>
      <c r="J21" s="56" t="s">
        <v>61</v>
      </c>
      <c r="K21" s="57" t="s">
        <v>62</v>
      </c>
      <c r="L21" s="58" t="s">
        <v>62</v>
      </c>
      <c r="M21" s="73"/>
      <c r="N21" s="59"/>
      <c r="O21" s="57"/>
      <c r="P21" s="58"/>
      <c r="Q21" s="73"/>
      <c r="R21" s="59"/>
      <c r="S21" s="60" t="s">
        <v>61</v>
      </c>
      <c r="T21" s="61" t="s">
        <v>61</v>
      </c>
      <c r="U21" s="59"/>
      <c r="V21" s="23"/>
      <c r="W21" s="23"/>
    </row>
    <row r="22" spans="1:23" ht="20.100000000000001" customHeight="1">
      <c r="A22" s="55" t="s">
        <v>61</v>
      </c>
      <c r="B22" s="59"/>
      <c r="C22" s="60" t="s">
        <v>61</v>
      </c>
      <c r="D22" s="61" t="s">
        <v>61</v>
      </c>
      <c r="E22" s="72"/>
      <c r="F22" s="56" t="s">
        <v>61</v>
      </c>
      <c r="G22" s="60" t="s">
        <v>61</v>
      </c>
      <c r="H22" s="61" t="s">
        <v>61</v>
      </c>
      <c r="I22" s="72"/>
      <c r="J22" s="56" t="s">
        <v>61</v>
      </c>
      <c r="K22" s="57" t="s">
        <v>62</v>
      </c>
      <c r="L22" s="58" t="s">
        <v>62</v>
      </c>
      <c r="M22" s="73" t="s">
        <v>62</v>
      </c>
      <c r="N22" s="59"/>
      <c r="O22" s="57"/>
      <c r="P22" s="58"/>
      <c r="Q22" s="73"/>
      <c r="R22" s="59"/>
      <c r="S22" s="60" t="s">
        <v>61</v>
      </c>
      <c r="T22" s="61" t="s">
        <v>61</v>
      </c>
      <c r="U22" s="59"/>
      <c r="V22" s="23"/>
      <c r="W22" s="23"/>
    </row>
    <row r="23" spans="1:23" ht="20.100000000000001" customHeight="1">
      <c r="A23" s="55" t="s">
        <v>61</v>
      </c>
      <c r="B23" s="59"/>
      <c r="C23" s="60" t="s">
        <v>61</v>
      </c>
      <c r="D23" s="61" t="s">
        <v>61</v>
      </c>
      <c r="E23" s="72"/>
      <c r="F23" s="56" t="s">
        <v>61</v>
      </c>
      <c r="G23" s="60"/>
      <c r="H23" s="61" t="s">
        <v>61</v>
      </c>
      <c r="I23" s="72"/>
      <c r="J23" s="56" t="s">
        <v>62</v>
      </c>
      <c r="K23" s="57"/>
      <c r="L23" s="58"/>
      <c r="M23" s="73"/>
      <c r="N23" s="59"/>
      <c r="O23" s="57"/>
      <c r="P23" s="58"/>
      <c r="Q23" s="73"/>
      <c r="R23" s="59"/>
      <c r="S23" s="60" t="s">
        <v>61</v>
      </c>
      <c r="T23" s="61" t="s">
        <v>61</v>
      </c>
      <c r="U23" s="59"/>
      <c r="V23" s="23"/>
      <c r="W23" s="23"/>
    </row>
    <row r="24" spans="1:23" ht="20.100000000000001" customHeight="1">
      <c r="A24" s="55" t="s">
        <v>61</v>
      </c>
      <c r="B24" s="59"/>
      <c r="C24" s="60" t="s">
        <v>61</v>
      </c>
      <c r="D24" s="61" t="s">
        <v>61</v>
      </c>
      <c r="E24" s="72"/>
      <c r="F24" s="56" t="s">
        <v>61</v>
      </c>
      <c r="G24" s="60"/>
      <c r="H24" s="61"/>
      <c r="I24" s="72"/>
      <c r="J24" s="56" t="s">
        <v>62</v>
      </c>
      <c r="K24" s="57"/>
      <c r="L24" s="58"/>
      <c r="M24" s="73"/>
      <c r="N24" s="59"/>
      <c r="O24" s="57"/>
      <c r="P24" s="58"/>
      <c r="Q24" s="73"/>
      <c r="R24" s="59"/>
      <c r="S24" s="60" t="s">
        <v>61</v>
      </c>
      <c r="T24" s="61" t="s">
        <v>61</v>
      </c>
      <c r="U24" s="59"/>
      <c r="V24" s="23"/>
      <c r="W24" s="23"/>
    </row>
    <row r="25" spans="1:23" ht="20.100000000000001" customHeight="1">
      <c r="A25" s="55" t="s">
        <v>61</v>
      </c>
      <c r="B25" s="59"/>
      <c r="C25" s="60" t="s">
        <v>61</v>
      </c>
      <c r="D25" s="61" t="s">
        <v>61</v>
      </c>
      <c r="E25" s="72"/>
      <c r="F25" s="56" t="s">
        <v>66</v>
      </c>
      <c r="G25" s="60"/>
      <c r="H25" s="61"/>
      <c r="I25" s="72"/>
      <c r="J25" s="56" t="s">
        <v>62</v>
      </c>
      <c r="K25" s="57"/>
      <c r="L25" s="58"/>
      <c r="M25" s="73"/>
      <c r="N25" s="59"/>
      <c r="O25" s="57"/>
      <c r="P25" s="58"/>
      <c r="Q25" s="73"/>
      <c r="R25" s="59"/>
      <c r="S25" s="60" t="s">
        <v>61</v>
      </c>
      <c r="T25" s="61" t="s">
        <v>61</v>
      </c>
      <c r="U25" s="59"/>
      <c r="V25" s="23"/>
      <c r="W25" s="23"/>
    </row>
    <row r="26" spans="1:23" ht="20.100000000000001" customHeight="1">
      <c r="A26" s="55" t="s">
        <v>61</v>
      </c>
      <c r="B26" s="59"/>
      <c r="C26" s="60" t="s">
        <v>61</v>
      </c>
      <c r="D26" s="61"/>
      <c r="E26" s="72"/>
      <c r="F26" s="56" t="s">
        <v>61</v>
      </c>
      <c r="G26" s="60"/>
      <c r="H26" s="61"/>
      <c r="I26" s="72"/>
      <c r="J26" s="56" t="s">
        <v>62</v>
      </c>
      <c r="K26" s="57"/>
      <c r="L26" s="58"/>
      <c r="M26" s="73"/>
      <c r="N26" s="59"/>
      <c r="O26" s="57"/>
      <c r="P26" s="58"/>
      <c r="Q26" s="73"/>
      <c r="R26" s="59"/>
      <c r="S26" s="60"/>
      <c r="T26" s="61"/>
      <c r="U26" s="59"/>
      <c r="V26" s="23"/>
      <c r="W26" s="23"/>
    </row>
    <row r="27" spans="1:23" ht="20.100000000000001" customHeight="1">
      <c r="A27" s="55"/>
      <c r="B27" s="59"/>
      <c r="C27" s="60"/>
      <c r="D27" s="61"/>
      <c r="E27" s="72"/>
      <c r="F27" s="56"/>
      <c r="G27" s="60"/>
      <c r="H27" s="61"/>
      <c r="I27" s="72"/>
      <c r="J27" s="56"/>
      <c r="K27" s="57"/>
      <c r="L27" s="58"/>
      <c r="M27" s="73"/>
      <c r="N27" s="59"/>
      <c r="O27" s="57"/>
      <c r="P27" s="58"/>
      <c r="Q27" s="73"/>
      <c r="R27" s="59"/>
      <c r="S27" s="60"/>
      <c r="T27" s="61"/>
      <c r="U27" s="59"/>
      <c r="V27" s="23"/>
      <c r="W27" s="23"/>
    </row>
    <row r="28" spans="1:23" ht="21.75" customHeight="1">
      <c r="A28" s="74" t="s">
        <v>67</v>
      </c>
      <c r="B28" s="41"/>
      <c r="C28" s="75" t="s">
        <v>68</v>
      </c>
      <c r="D28" s="36"/>
      <c r="E28" s="36"/>
      <c r="F28" s="76" t="s">
        <v>69</v>
      </c>
      <c r="G28" s="75" t="s">
        <v>68</v>
      </c>
      <c r="H28" s="36"/>
      <c r="I28" s="36"/>
      <c r="J28" s="76" t="s">
        <v>69</v>
      </c>
      <c r="K28" s="75" t="s">
        <v>68</v>
      </c>
      <c r="L28" s="36"/>
      <c r="M28" s="36"/>
      <c r="N28" s="76" t="s">
        <v>69</v>
      </c>
      <c r="O28" s="75" t="s">
        <v>68</v>
      </c>
      <c r="P28" s="36"/>
      <c r="Q28" s="36"/>
      <c r="R28" s="76" t="s">
        <v>69</v>
      </c>
      <c r="S28" s="74" t="s">
        <v>70</v>
      </c>
      <c r="T28" s="15"/>
      <c r="U28" s="16" t="s">
        <v>70</v>
      </c>
      <c r="V28" s="23"/>
      <c r="W28" s="23"/>
    </row>
    <row r="29" spans="1:23" ht="22.5" customHeight="1">
      <c r="A29" s="62" t="s">
        <v>71</v>
      </c>
      <c r="B29" s="45"/>
      <c r="C29" s="17"/>
      <c r="D29" s="77"/>
      <c r="E29" s="77"/>
      <c r="F29" s="78" t="s">
        <v>72</v>
      </c>
      <c r="G29" s="79"/>
      <c r="H29" s="77"/>
      <c r="I29" s="77"/>
      <c r="J29" s="78" t="s">
        <v>72</v>
      </c>
      <c r="K29" s="79"/>
      <c r="L29" s="77"/>
      <c r="M29" s="77"/>
      <c r="N29" s="78" t="s">
        <v>72</v>
      </c>
      <c r="O29" s="79"/>
      <c r="P29" s="77"/>
      <c r="Q29" s="77"/>
      <c r="R29" s="78" t="s">
        <v>72</v>
      </c>
      <c r="S29" s="80"/>
      <c r="T29" s="80"/>
      <c r="U29" s="18" t="s">
        <v>73</v>
      </c>
      <c r="V29" s="23"/>
      <c r="W29" s="23"/>
    </row>
    <row r="30" spans="1:23" ht="26.25" customHeight="1">
      <c r="A30" s="62" t="s">
        <v>74</v>
      </c>
      <c r="B30" s="18"/>
      <c r="C30" s="1319" t="s">
        <v>75</v>
      </c>
      <c r="D30" s="1320"/>
      <c r="E30" s="1320"/>
      <c r="F30" s="1320"/>
      <c r="G30" s="1320"/>
      <c r="H30" s="1320"/>
      <c r="I30" s="1320"/>
      <c r="J30" s="1320"/>
      <c r="K30" s="1320"/>
      <c r="L30" s="1320"/>
      <c r="M30" s="1320"/>
      <c r="N30" s="1320"/>
      <c r="O30" s="1320"/>
      <c r="P30" s="1320"/>
      <c r="Q30" s="1320"/>
      <c r="R30" s="1320"/>
      <c r="S30" s="1320"/>
      <c r="T30" s="1320"/>
      <c r="U30" s="1314"/>
      <c r="V30" s="23"/>
      <c r="W30" s="23"/>
    </row>
    <row r="31" spans="1:23" ht="14.25" customHeight="1">
      <c r="A31" s="81" t="s">
        <v>76</v>
      </c>
      <c r="B31" s="23" t="s">
        <v>77</v>
      </c>
      <c r="C31" s="23"/>
      <c r="D31" s="23"/>
      <c r="E31" s="23"/>
      <c r="F31" s="23"/>
      <c r="G31" s="23"/>
      <c r="H31" s="23"/>
      <c r="I31" s="23"/>
      <c r="J31" s="23"/>
      <c r="K31" s="23"/>
      <c r="L31" s="23"/>
      <c r="M31" s="23"/>
      <c r="N31" s="23"/>
      <c r="O31" s="23"/>
      <c r="P31" s="23"/>
      <c r="Q31" s="23"/>
      <c r="R31" s="23"/>
      <c r="S31" s="23"/>
      <c r="T31" s="23"/>
      <c r="U31" s="23"/>
      <c r="V31" s="23"/>
      <c r="W31" s="23"/>
    </row>
    <row r="32" spans="1:23" ht="14.25" customHeight="1">
      <c r="A32" s="82" t="s">
        <v>78</v>
      </c>
      <c r="B32" s="23" t="s">
        <v>79</v>
      </c>
      <c r="C32" s="23"/>
      <c r="D32" s="23"/>
      <c r="E32" s="23"/>
      <c r="F32" s="23"/>
      <c r="G32" s="23"/>
      <c r="H32" s="23"/>
      <c r="I32" s="23"/>
      <c r="J32" s="23"/>
      <c r="K32" s="23"/>
      <c r="L32" s="23"/>
      <c r="M32" s="23"/>
      <c r="N32" s="23"/>
      <c r="O32" s="23"/>
      <c r="P32" s="23"/>
      <c r="Q32" s="23"/>
      <c r="R32" s="23"/>
      <c r="S32" s="23"/>
      <c r="T32" s="23"/>
      <c r="U32" s="23"/>
      <c r="V32" s="23"/>
      <c r="W32" s="23"/>
    </row>
    <row r="33" spans="1:23" ht="14.25" customHeight="1">
      <c r="A33" s="82" t="s">
        <v>80</v>
      </c>
      <c r="B33" s="23" t="s">
        <v>81</v>
      </c>
      <c r="C33" s="23"/>
      <c r="D33" s="23"/>
      <c r="E33" s="23"/>
      <c r="F33" s="23"/>
      <c r="G33" s="23"/>
      <c r="H33" s="23"/>
      <c r="I33" s="23"/>
      <c r="J33" s="23"/>
      <c r="K33" s="23"/>
      <c r="L33" s="23"/>
      <c r="M33" s="23"/>
      <c r="N33" s="23"/>
      <c r="O33" s="23"/>
      <c r="P33" s="23"/>
      <c r="Q33" s="23"/>
      <c r="R33" s="23"/>
      <c r="S33" s="23"/>
      <c r="T33" s="23"/>
      <c r="U33" s="23"/>
      <c r="V33" s="23"/>
      <c r="W33" s="23"/>
    </row>
    <row r="34" spans="1:23" ht="14.25" customHeight="1">
      <c r="A34" s="82" t="s">
        <v>24</v>
      </c>
      <c r="B34" s="23" t="s">
        <v>82</v>
      </c>
      <c r="C34" s="23"/>
      <c r="D34" s="23"/>
      <c r="E34" s="23"/>
      <c r="F34" s="23"/>
      <c r="G34" s="23"/>
      <c r="H34" s="23"/>
      <c r="I34" s="23"/>
      <c r="J34" s="23"/>
      <c r="K34" s="23"/>
      <c r="L34" s="23"/>
      <c r="M34" s="23"/>
      <c r="N34" s="23"/>
      <c r="O34" s="23"/>
      <c r="P34" s="23"/>
      <c r="Q34" s="23"/>
      <c r="R34" s="23"/>
      <c r="S34" s="23"/>
      <c r="T34" s="23"/>
      <c r="U34" s="23"/>
      <c r="V34" s="23"/>
      <c r="W34" s="23"/>
    </row>
    <row r="35" spans="1:23" ht="14.25" customHeight="1">
      <c r="A35" s="82" t="s">
        <v>83</v>
      </c>
      <c r="B35" s="23" t="s">
        <v>84</v>
      </c>
      <c r="C35" s="23"/>
      <c r="D35" s="23"/>
      <c r="E35" s="23"/>
      <c r="F35" s="23"/>
      <c r="G35" s="23"/>
      <c r="H35" s="23"/>
      <c r="I35" s="23"/>
      <c r="J35" s="23"/>
      <c r="K35" s="23"/>
      <c r="L35" s="23"/>
      <c r="M35" s="23"/>
      <c r="N35" s="23"/>
      <c r="O35" s="23"/>
      <c r="P35" s="23"/>
      <c r="Q35" s="23"/>
      <c r="R35" s="23"/>
      <c r="S35" s="23"/>
      <c r="T35" s="23"/>
      <c r="U35" s="23"/>
      <c r="V35" s="23"/>
      <c r="W35" s="23"/>
    </row>
    <row r="36" spans="1:23" ht="14.25" customHeight="1">
      <c r="A36" s="82"/>
      <c r="B36" s="23" t="s">
        <v>1107</v>
      </c>
      <c r="C36" s="23"/>
      <c r="D36" s="23"/>
      <c r="E36" s="23"/>
      <c r="F36" s="23"/>
      <c r="G36" s="23"/>
      <c r="H36" s="23"/>
      <c r="I36" s="23"/>
      <c r="J36" s="23"/>
      <c r="K36" s="23"/>
      <c r="L36" s="23"/>
      <c r="M36" s="23"/>
      <c r="N36" s="23"/>
      <c r="O36" s="23"/>
      <c r="P36" s="23"/>
      <c r="Q36" s="23"/>
      <c r="R36" s="23"/>
      <c r="S36" s="23"/>
      <c r="T36" s="23"/>
      <c r="U36" s="23"/>
      <c r="V36" s="23"/>
      <c r="W36" s="23"/>
    </row>
    <row r="37" spans="1:23" ht="14.25" customHeight="1">
      <c r="A37" s="82" t="s">
        <v>85</v>
      </c>
      <c r="B37" s="23" t="s">
        <v>86</v>
      </c>
      <c r="C37" s="23"/>
      <c r="D37" s="23"/>
      <c r="E37" s="23"/>
      <c r="F37" s="23"/>
      <c r="G37" s="23"/>
      <c r="H37" s="23"/>
      <c r="I37" s="23"/>
      <c r="J37" s="23"/>
      <c r="K37" s="23"/>
      <c r="L37" s="23"/>
      <c r="M37" s="23"/>
      <c r="N37" s="23"/>
      <c r="O37" s="23"/>
      <c r="P37" s="23"/>
      <c r="Q37" s="23"/>
      <c r="R37" s="23"/>
      <c r="S37" s="23"/>
      <c r="T37" s="23"/>
      <c r="U37" s="23"/>
      <c r="V37" s="23"/>
      <c r="W37" s="23"/>
    </row>
    <row r="38" spans="1:23">
      <c r="A38" s="82" t="s">
        <v>44</v>
      </c>
      <c r="B38" s="23" t="s">
        <v>45</v>
      </c>
      <c r="C38" s="23"/>
      <c r="D38" s="23"/>
      <c r="E38" s="23"/>
      <c r="F38" s="23"/>
      <c r="G38" s="23"/>
      <c r="H38" s="23"/>
      <c r="I38" s="23"/>
      <c r="J38" s="23"/>
      <c r="K38" s="23"/>
      <c r="L38" s="23"/>
      <c r="M38" s="23"/>
      <c r="N38" s="23"/>
      <c r="O38" s="23"/>
      <c r="P38" s="23"/>
      <c r="Q38" s="23"/>
      <c r="R38" s="23"/>
      <c r="S38" s="23"/>
      <c r="T38" s="23"/>
      <c r="U38" s="23"/>
      <c r="V38" s="23"/>
      <c r="W38" s="23"/>
    </row>
    <row r="39" spans="1:23">
      <c r="A39" s="23"/>
      <c r="B39" s="23"/>
      <c r="C39" s="23"/>
      <c r="D39" s="23"/>
      <c r="E39" s="23"/>
      <c r="F39" s="23"/>
      <c r="G39" s="23"/>
      <c r="H39" s="23"/>
      <c r="I39" s="23"/>
      <c r="J39" s="23"/>
      <c r="K39" s="23"/>
      <c r="L39" s="23"/>
      <c r="M39" s="23"/>
      <c r="N39" s="23"/>
      <c r="O39" s="23"/>
      <c r="P39" s="23"/>
      <c r="Q39" s="23"/>
      <c r="R39" s="23"/>
      <c r="S39" s="23"/>
      <c r="T39" s="23"/>
      <c r="U39" s="23"/>
      <c r="V39" s="23"/>
      <c r="W39" s="23"/>
    </row>
    <row r="40" spans="1:23">
      <c r="A40" s="23"/>
      <c r="B40" s="23"/>
      <c r="C40" s="23"/>
      <c r="D40" s="23"/>
      <c r="E40" s="23"/>
      <c r="F40" s="23"/>
      <c r="G40" s="23"/>
      <c r="H40" s="23"/>
      <c r="I40" s="23"/>
      <c r="J40" s="23"/>
      <c r="K40" s="23"/>
      <c r="L40" s="23"/>
      <c r="M40" s="23"/>
      <c r="N40" s="23"/>
      <c r="O40" s="23"/>
      <c r="P40" s="23"/>
      <c r="Q40" s="23"/>
      <c r="R40" s="23"/>
      <c r="S40" s="23"/>
      <c r="T40" s="23"/>
      <c r="U40" s="23"/>
      <c r="V40" s="23"/>
      <c r="W40" s="23"/>
    </row>
    <row r="41" spans="1:23">
      <c r="A41" s="23"/>
      <c r="B41" s="23"/>
      <c r="C41" s="23"/>
      <c r="D41" s="23"/>
      <c r="E41" s="23"/>
      <c r="F41" s="23"/>
      <c r="G41" s="23"/>
      <c r="H41" s="23"/>
      <c r="I41" s="23"/>
      <c r="J41" s="23"/>
      <c r="K41" s="23"/>
      <c r="L41" s="23"/>
      <c r="M41" s="23"/>
      <c r="N41" s="23"/>
      <c r="O41" s="23"/>
      <c r="P41" s="23"/>
      <c r="Q41" s="23"/>
      <c r="R41" s="23"/>
      <c r="S41" s="23"/>
      <c r="T41" s="23"/>
      <c r="U41" s="23"/>
      <c r="V41" s="23"/>
      <c r="W41" s="23"/>
    </row>
  </sheetData>
  <mergeCells count="6">
    <mergeCell ref="C30:U30"/>
    <mergeCell ref="D3:L3"/>
    <mergeCell ref="B4:C4"/>
    <mergeCell ref="D4:L4"/>
    <mergeCell ref="S6:U6"/>
    <mergeCell ref="B3:C3"/>
  </mergeCells>
  <phoneticPr fontId="13"/>
  <pageMargins left="0.78740157480314965" right="0.31496062992125984" top="0.78740157480314965" bottom="0.51181102362204722" header="0.51181102362204722" footer="0.31496062992125984"/>
  <pageSetup paperSize="9" scale="74" orientation="landscape"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61"/>
  <sheetViews>
    <sheetView view="pageBreakPreview" zoomScaleNormal="100" zoomScaleSheetLayoutView="100" workbookViewId="0">
      <selection activeCell="D1" sqref="D1"/>
    </sheetView>
  </sheetViews>
  <sheetFormatPr defaultRowHeight="13.2"/>
  <cols>
    <col min="1" max="1" width="9.77734375" customWidth="1"/>
    <col min="11" max="11" width="11.44140625" customWidth="1"/>
  </cols>
  <sheetData>
    <row r="1" spans="1:11" ht="16.2">
      <c r="A1" s="23" t="s">
        <v>87</v>
      </c>
      <c r="B1" s="25"/>
      <c r="C1" s="25"/>
      <c r="D1" s="83" t="s">
        <v>88</v>
      </c>
      <c r="E1" s="25"/>
      <c r="F1" s="25"/>
      <c r="G1" s="25"/>
      <c r="H1" s="25"/>
      <c r="I1" s="25"/>
      <c r="J1" s="25"/>
      <c r="K1" s="25"/>
    </row>
    <row r="2" spans="1:11">
      <c r="A2" s="25"/>
      <c r="B2" s="25"/>
      <c r="C2" s="25"/>
      <c r="D2" s="25"/>
      <c r="E2" s="25"/>
      <c r="F2" s="25"/>
      <c r="G2" s="25"/>
      <c r="H2" s="25"/>
      <c r="I2" s="25"/>
      <c r="J2" s="25"/>
      <c r="K2" s="25"/>
    </row>
    <row r="3" spans="1:11">
      <c r="A3" s="25"/>
      <c r="B3" s="25"/>
      <c r="C3" s="25"/>
      <c r="D3" s="25"/>
      <c r="E3" s="25"/>
      <c r="F3" s="25"/>
      <c r="G3" s="25"/>
      <c r="H3" s="25"/>
      <c r="I3" s="25"/>
      <c r="J3" s="25"/>
      <c r="K3" s="25"/>
    </row>
    <row r="4" spans="1:11" ht="22.5" customHeight="1">
      <c r="A4" s="25"/>
      <c r="B4" s="1308" t="s">
        <v>131</v>
      </c>
      <c r="C4" s="1309"/>
      <c r="D4" s="1321" t="s">
        <v>89</v>
      </c>
      <c r="E4" s="1333"/>
      <c r="F4" s="1333"/>
      <c r="G4" s="1333"/>
      <c r="H4" s="1333"/>
      <c r="I4" s="1333"/>
      <c r="J4" s="1334"/>
      <c r="K4" s="25"/>
    </row>
    <row r="5" spans="1:11" ht="22.5" customHeight="1">
      <c r="A5" s="25"/>
      <c r="B5" s="1308" t="s">
        <v>135</v>
      </c>
      <c r="C5" s="1309"/>
      <c r="D5" s="1321" t="s">
        <v>52</v>
      </c>
      <c r="E5" s="1322"/>
      <c r="F5" s="1322"/>
      <c r="G5" s="1322"/>
      <c r="H5" s="1322"/>
      <c r="I5" s="1322"/>
      <c r="J5" s="1326"/>
      <c r="K5" s="25"/>
    </row>
    <row r="6" spans="1:11">
      <c r="A6" s="25"/>
      <c r="B6" s="25"/>
      <c r="C6" s="25"/>
      <c r="D6" s="25"/>
      <c r="E6" s="25"/>
      <c r="F6" s="25"/>
      <c r="G6" s="25"/>
      <c r="H6" s="25"/>
      <c r="I6" s="25"/>
      <c r="J6" s="25"/>
      <c r="K6" s="25"/>
    </row>
    <row r="7" spans="1:11" ht="26.25" customHeight="1">
      <c r="A7" s="1336" t="s">
        <v>90</v>
      </c>
      <c r="B7" s="1309"/>
      <c r="C7" s="1336" t="s">
        <v>91</v>
      </c>
      <c r="D7" s="1327"/>
      <c r="E7" s="1327"/>
      <c r="F7" s="1327"/>
      <c r="G7" s="1309"/>
      <c r="H7" s="1336" t="s">
        <v>92</v>
      </c>
      <c r="I7" s="1327"/>
      <c r="J7" s="1309"/>
      <c r="K7" s="37" t="s">
        <v>132</v>
      </c>
    </row>
    <row r="8" spans="1:11">
      <c r="A8" s="96"/>
      <c r="B8" s="97"/>
      <c r="C8" s="1330"/>
      <c r="D8" s="1331"/>
      <c r="E8" s="1331"/>
      <c r="F8" s="1331"/>
      <c r="G8" s="1332"/>
      <c r="H8" s="1330"/>
      <c r="I8" s="1331"/>
      <c r="J8" s="1332"/>
      <c r="K8" s="8"/>
    </row>
    <row r="9" spans="1:11">
      <c r="A9" s="1337" t="s">
        <v>133</v>
      </c>
      <c r="B9" s="1338"/>
      <c r="C9" s="1328"/>
      <c r="D9" s="1318"/>
      <c r="E9" s="1318"/>
      <c r="F9" s="1318"/>
      <c r="G9" s="1329"/>
      <c r="H9" s="1328"/>
      <c r="I9" s="1318"/>
      <c r="J9" s="1329"/>
      <c r="K9" s="8"/>
    </row>
    <row r="10" spans="1:11">
      <c r="A10" s="1337"/>
      <c r="B10" s="1338"/>
      <c r="C10" s="1328"/>
      <c r="D10" s="1318"/>
      <c r="E10" s="1318"/>
      <c r="F10" s="1318"/>
      <c r="G10" s="1329"/>
      <c r="H10" s="1328"/>
      <c r="I10" s="1318"/>
      <c r="J10" s="1329"/>
      <c r="K10" s="8"/>
    </row>
    <row r="11" spans="1:11">
      <c r="A11" s="21"/>
      <c r="B11" s="22"/>
      <c r="C11" s="1328"/>
      <c r="D11" s="1318"/>
      <c r="E11" s="1318"/>
      <c r="F11" s="1318"/>
      <c r="G11" s="1329"/>
      <c r="H11" s="1328"/>
      <c r="I11" s="1318"/>
      <c r="J11" s="1329"/>
      <c r="K11" s="8"/>
    </row>
    <row r="12" spans="1:11">
      <c r="A12" s="21"/>
      <c r="B12" s="22"/>
      <c r="C12" s="1328"/>
      <c r="D12" s="1318"/>
      <c r="E12" s="1318"/>
      <c r="F12" s="1318"/>
      <c r="G12" s="1329"/>
      <c r="H12" s="1328"/>
      <c r="I12" s="1318"/>
      <c r="J12" s="1329"/>
      <c r="K12" s="8"/>
    </row>
    <row r="13" spans="1:11">
      <c r="A13" s="21"/>
      <c r="B13" s="22"/>
      <c r="C13" s="1328"/>
      <c r="D13" s="1318"/>
      <c r="E13" s="1318"/>
      <c r="F13" s="1318"/>
      <c r="G13" s="1329"/>
      <c r="H13" s="1328"/>
      <c r="I13" s="1318"/>
      <c r="J13" s="1329"/>
      <c r="K13" s="8"/>
    </row>
    <row r="14" spans="1:11">
      <c r="A14" s="21"/>
      <c r="B14" s="22"/>
      <c r="C14" s="1328"/>
      <c r="D14" s="1318"/>
      <c r="E14" s="1318"/>
      <c r="F14" s="1318"/>
      <c r="G14" s="1329"/>
      <c r="H14" s="1328"/>
      <c r="I14" s="1318"/>
      <c r="J14" s="1329"/>
      <c r="K14" s="8"/>
    </row>
    <row r="15" spans="1:11">
      <c r="A15" s="21"/>
      <c r="B15" s="22"/>
      <c r="C15" s="1328"/>
      <c r="D15" s="1318"/>
      <c r="E15" s="1318"/>
      <c r="F15" s="1318"/>
      <c r="G15" s="1329"/>
      <c r="H15" s="1328"/>
      <c r="I15" s="1318"/>
      <c r="J15" s="1329"/>
      <c r="K15" s="8"/>
    </row>
    <row r="16" spans="1:11">
      <c r="A16" s="98"/>
      <c r="B16" s="99"/>
      <c r="C16" s="1328"/>
      <c r="D16" s="1318"/>
      <c r="E16" s="1318"/>
      <c r="F16" s="1318"/>
      <c r="G16" s="1329"/>
      <c r="H16" s="1328"/>
      <c r="I16" s="1318"/>
      <c r="J16" s="1329"/>
      <c r="K16" s="8"/>
    </row>
    <row r="17" spans="1:11">
      <c r="A17" s="98"/>
      <c r="B17" s="99"/>
      <c r="C17" s="1328"/>
      <c r="D17" s="1318"/>
      <c r="E17" s="1318"/>
      <c r="F17" s="1318"/>
      <c r="G17" s="1329"/>
      <c r="H17" s="1328"/>
      <c r="I17" s="1318"/>
      <c r="J17" s="1329"/>
      <c r="K17" s="8"/>
    </row>
    <row r="18" spans="1:11">
      <c r="A18" s="98"/>
      <c r="B18" s="99"/>
      <c r="C18" s="1328"/>
      <c r="D18" s="1318"/>
      <c r="E18" s="1318"/>
      <c r="F18" s="1318"/>
      <c r="G18" s="1329"/>
      <c r="H18" s="1328"/>
      <c r="I18" s="1318"/>
      <c r="J18" s="1329"/>
      <c r="K18" s="8"/>
    </row>
    <row r="19" spans="1:11">
      <c r="A19" s="98"/>
      <c r="B19" s="99"/>
      <c r="C19" s="1328"/>
      <c r="D19" s="1318"/>
      <c r="E19" s="1318"/>
      <c r="F19" s="1318"/>
      <c r="G19" s="1329"/>
      <c r="H19" s="1328"/>
      <c r="I19" s="1318"/>
      <c r="J19" s="1329"/>
      <c r="K19" s="8"/>
    </row>
    <row r="20" spans="1:11">
      <c r="A20" s="98"/>
      <c r="B20" s="99"/>
      <c r="C20" s="1328"/>
      <c r="D20" s="1318"/>
      <c r="E20" s="1318"/>
      <c r="F20" s="1318"/>
      <c r="G20" s="1329"/>
      <c r="H20" s="1328"/>
      <c r="I20" s="1318"/>
      <c r="J20" s="1329"/>
      <c r="K20" s="8"/>
    </row>
    <row r="21" spans="1:11">
      <c r="A21" s="98"/>
      <c r="B21" s="99"/>
      <c r="C21" s="1328"/>
      <c r="D21" s="1318"/>
      <c r="E21" s="1318"/>
      <c r="F21" s="1318"/>
      <c r="G21" s="1329"/>
      <c r="H21" s="1328"/>
      <c r="I21" s="1318"/>
      <c r="J21" s="1329"/>
      <c r="K21" s="8"/>
    </row>
    <row r="22" spans="1:11">
      <c r="A22" s="98"/>
      <c r="B22" s="99"/>
      <c r="C22" s="1328"/>
      <c r="D22" s="1318"/>
      <c r="E22" s="1318"/>
      <c r="F22" s="1318"/>
      <c r="G22" s="1329"/>
      <c r="H22" s="1328"/>
      <c r="I22" s="1318"/>
      <c r="J22" s="1329"/>
      <c r="K22" s="8"/>
    </row>
    <row r="23" spans="1:11">
      <c r="A23" s="98" t="s">
        <v>93</v>
      </c>
      <c r="B23" s="99"/>
      <c r="C23" s="1328"/>
      <c r="D23" s="1318"/>
      <c r="E23" s="1318"/>
      <c r="F23" s="1318"/>
      <c r="G23" s="1329"/>
      <c r="H23" s="1328"/>
      <c r="I23" s="1318"/>
      <c r="J23" s="1329"/>
      <c r="K23" s="8"/>
    </row>
    <row r="24" spans="1:11">
      <c r="A24" s="98"/>
      <c r="B24" s="99"/>
      <c r="C24" s="1328"/>
      <c r="D24" s="1318"/>
      <c r="E24" s="1318"/>
      <c r="F24" s="1318"/>
      <c r="G24" s="1329"/>
      <c r="H24" s="1328"/>
      <c r="I24" s="1318"/>
      <c r="J24" s="1329"/>
      <c r="K24" s="8"/>
    </row>
    <row r="25" spans="1:11">
      <c r="A25" s="98"/>
      <c r="B25" s="99"/>
      <c r="C25" s="1328"/>
      <c r="D25" s="1318"/>
      <c r="E25" s="1318"/>
      <c r="F25" s="1318"/>
      <c r="G25" s="1329"/>
      <c r="H25" s="1328"/>
      <c r="I25" s="1318"/>
      <c r="J25" s="1329"/>
      <c r="K25" s="8"/>
    </row>
    <row r="26" spans="1:11">
      <c r="A26" s="98"/>
      <c r="B26" s="99"/>
      <c r="C26" s="1328"/>
      <c r="D26" s="1318"/>
      <c r="E26" s="1318"/>
      <c r="F26" s="1318"/>
      <c r="G26" s="1329"/>
      <c r="H26" s="1328"/>
      <c r="I26" s="1318"/>
      <c r="J26" s="1329"/>
      <c r="K26" s="8"/>
    </row>
    <row r="27" spans="1:11">
      <c r="A27" s="98"/>
      <c r="B27" s="99"/>
      <c r="C27" s="1328"/>
      <c r="D27" s="1318"/>
      <c r="E27" s="1318"/>
      <c r="F27" s="1318"/>
      <c r="G27" s="1329"/>
      <c r="H27" s="1328"/>
      <c r="I27" s="1318"/>
      <c r="J27" s="1329"/>
      <c r="K27" s="8"/>
    </row>
    <row r="28" spans="1:11">
      <c r="A28" s="98"/>
      <c r="B28" s="99"/>
      <c r="C28" s="1328"/>
      <c r="D28" s="1318"/>
      <c r="E28" s="1318"/>
      <c r="F28" s="1318"/>
      <c r="G28" s="1329"/>
      <c r="H28" s="1328"/>
      <c r="I28" s="1318"/>
      <c r="J28" s="1329"/>
      <c r="K28" s="8"/>
    </row>
    <row r="29" spans="1:11">
      <c r="A29" s="98" t="s">
        <v>223</v>
      </c>
      <c r="B29" s="99"/>
      <c r="C29" s="1328"/>
      <c r="D29" s="1318"/>
      <c r="E29" s="1318"/>
      <c r="F29" s="1318"/>
      <c r="G29" s="1329"/>
      <c r="H29" s="1328"/>
      <c r="I29" s="1318"/>
      <c r="J29" s="1329"/>
      <c r="K29" s="8"/>
    </row>
    <row r="30" spans="1:11">
      <c r="A30" s="98"/>
      <c r="B30" s="99"/>
      <c r="C30" s="1328"/>
      <c r="D30" s="1318"/>
      <c r="E30" s="1318"/>
      <c r="F30" s="1318"/>
      <c r="G30" s="1329"/>
      <c r="H30" s="1328"/>
      <c r="I30" s="1318"/>
      <c r="J30" s="1329"/>
      <c r="K30" s="8"/>
    </row>
    <row r="31" spans="1:11">
      <c r="A31" s="98"/>
      <c r="B31" s="99"/>
      <c r="C31" s="1328"/>
      <c r="D31" s="1318"/>
      <c r="E31" s="1318"/>
      <c r="F31" s="1318"/>
      <c r="G31" s="1329"/>
      <c r="H31" s="1328"/>
      <c r="I31" s="1318"/>
      <c r="J31" s="1329"/>
      <c r="K31" s="8"/>
    </row>
    <row r="32" spans="1:11">
      <c r="A32" s="98"/>
      <c r="B32" s="99"/>
      <c r="C32" s="1328"/>
      <c r="D32" s="1318"/>
      <c r="E32" s="1318"/>
      <c r="F32" s="1318"/>
      <c r="G32" s="1329"/>
      <c r="H32" s="1328"/>
      <c r="I32" s="1318"/>
      <c r="J32" s="1329"/>
      <c r="K32" s="8"/>
    </row>
    <row r="33" spans="1:11">
      <c r="A33" s="98"/>
      <c r="B33" s="99"/>
      <c r="C33" s="1328"/>
      <c r="D33" s="1318"/>
      <c r="E33" s="1318"/>
      <c r="F33" s="1318"/>
      <c r="G33" s="1329"/>
      <c r="H33" s="1328"/>
      <c r="I33" s="1318"/>
      <c r="J33" s="1329"/>
      <c r="K33" s="8"/>
    </row>
    <row r="34" spans="1:11">
      <c r="A34" s="98"/>
      <c r="B34" s="99"/>
      <c r="C34" s="1328"/>
      <c r="D34" s="1318"/>
      <c r="E34" s="1318"/>
      <c r="F34" s="1318"/>
      <c r="G34" s="1329"/>
      <c r="H34" s="1328"/>
      <c r="I34" s="1318"/>
      <c r="J34" s="1329"/>
      <c r="K34" s="8"/>
    </row>
    <row r="35" spans="1:11" ht="27.75" customHeight="1">
      <c r="A35" s="98"/>
      <c r="B35" s="100"/>
      <c r="C35" s="1328"/>
      <c r="D35" s="1318"/>
      <c r="E35" s="1318"/>
      <c r="F35" s="1318"/>
      <c r="G35" s="1329"/>
      <c r="H35" s="1328"/>
      <c r="I35" s="1318"/>
      <c r="J35" s="1329"/>
      <c r="K35" s="10"/>
    </row>
    <row r="36" spans="1:11">
      <c r="A36" s="98" t="s">
        <v>94</v>
      </c>
      <c r="B36" s="99"/>
      <c r="C36" s="1328"/>
      <c r="D36" s="1318"/>
      <c r="E36" s="1318"/>
      <c r="F36" s="1318"/>
      <c r="G36" s="1329"/>
      <c r="H36" s="1328"/>
      <c r="I36" s="1318"/>
      <c r="J36" s="1329"/>
      <c r="K36" s="8"/>
    </row>
    <row r="37" spans="1:11">
      <c r="A37" s="98"/>
      <c r="B37" s="99"/>
      <c r="C37" s="1328"/>
      <c r="D37" s="1318"/>
      <c r="E37" s="1318"/>
      <c r="F37" s="1318"/>
      <c r="G37" s="1329"/>
      <c r="H37" s="1328"/>
      <c r="I37" s="1318"/>
      <c r="J37" s="1329"/>
      <c r="K37" s="8"/>
    </row>
    <row r="38" spans="1:11">
      <c r="A38" s="98"/>
      <c r="B38" s="99"/>
      <c r="C38" s="1328"/>
      <c r="D38" s="1318"/>
      <c r="E38" s="1318"/>
      <c r="F38" s="1318"/>
      <c r="G38" s="1329"/>
      <c r="H38" s="1328"/>
      <c r="I38" s="1318"/>
      <c r="J38" s="1329"/>
      <c r="K38" s="8"/>
    </row>
    <row r="39" spans="1:11">
      <c r="A39" s="98"/>
      <c r="B39" s="9"/>
      <c r="C39" s="1328"/>
      <c r="D39" s="1318"/>
      <c r="E39" s="1318"/>
      <c r="F39" s="1318"/>
      <c r="G39" s="1329"/>
      <c r="H39" s="1328"/>
      <c r="I39" s="1318"/>
      <c r="J39" s="1329"/>
      <c r="K39" s="8"/>
    </row>
    <row r="40" spans="1:11">
      <c r="A40" s="98"/>
      <c r="B40" s="9"/>
      <c r="C40" s="1328"/>
      <c r="D40" s="1318"/>
      <c r="E40" s="1318"/>
      <c r="F40" s="1318"/>
      <c r="G40" s="1329"/>
      <c r="H40" s="1328"/>
      <c r="I40" s="1318"/>
      <c r="J40" s="1329"/>
      <c r="K40" s="8"/>
    </row>
    <row r="41" spans="1:11">
      <c r="A41" s="98"/>
      <c r="B41" s="9"/>
      <c r="C41" s="1328"/>
      <c r="D41" s="1318"/>
      <c r="E41" s="1318"/>
      <c r="F41" s="1318"/>
      <c r="G41" s="1329"/>
      <c r="H41" s="1328"/>
      <c r="I41" s="1318"/>
      <c r="J41" s="1329"/>
      <c r="K41" s="8"/>
    </row>
    <row r="42" spans="1:11">
      <c r="A42" s="98"/>
      <c r="B42" s="9"/>
      <c r="C42" s="1328"/>
      <c r="D42" s="1318"/>
      <c r="E42" s="1318"/>
      <c r="F42" s="1318"/>
      <c r="G42" s="1329"/>
      <c r="H42" s="1328"/>
      <c r="I42" s="1318"/>
      <c r="J42" s="1329"/>
      <c r="K42" s="8"/>
    </row>
    <row r="43" spans="1:11">
      <c r="A43" s="98"/>
      <c r="B43" s="9"/>
      <c r="C43" s="1328"/>
      <c r="D43" s="1318"/>
      <c r="E43" s="1318"/>
      <c r="F43" s="1318"/>
      <c r="G43" s="1329"/>
      <c r="H43" s="1328"/>
      <c r="I43" s="1318"/>
      <c r="J43" s="1329"/>
      <c r="K43" s="8"/>
    </row>
    <row r="44" spans="1:11">
      <c r="A44" s="98"/>
      <c r="B44" s="9"/>
      <c r="C44" s="1328"/>
      <c r="D44" s="1318"/>
      <c r="E44" s="1318"/>
      <c r="F44" s="1318"/>
      <c r="G44" s="1329"/>
      <c r="H44" s="1328"/>
      <c r="I44" s="1318"/>
      <c r="J44" s="1329"/>
      <c r="K44" s="8"/>
    </row>
    <row r="45" spans="1:11">
      <c r="A45" s="98"/>
      <c r="B45" s="9"/>
      <c r="C45" s="1328"/>
      <c r="D45" s="1318"/>
      <c r="E45" s="1318"/>
      <c r="F45" s="1318"/>
      <c r="G45" s="1329"/>
      <c r="H45" s="1328"/>
      <c r="I45" s="1318"/>
      <c r="J45" s="1329"/>
      <c r="K45" s="8"/>
    </row>
    <row r="46" spans="1:11">
      <c r="A46" s="98"/>
      <c r="B46" s="9"/>
      <c r="C46" s="1328"/>
      <c r="D46" s="1318"/>
      <c r="E46" s="1318"/>
      <c r="F46" s="1318"/>
      <c r="G46" s="1329"/>
      <c r="H46" s="1328"/>
      <c r="I46" s="1318"/>
      <c r="J46" s="1329"/>
      <c r="K46" s="8"/>
    </row>
    <row r="47" spans="1:11">
      <c r="A47" s="98"/>
      <c r="B47" s="9"/>
      <c r="C47" s="1328"/>
      <c r="D47" s="1318"/>
      <c r="E47" s="1318"/>
      <c r="F47" s="1318"/>
      <c r="G47" s="1329"/>
      <c r="H47" s="1328"/>
      <c r="I47" s="1318"/>
      <c r="J47" s="1329"/>
      <c r="K47" s="8"/>
    </row>
    <row r="48" spans="1:11">
      <c r="A48" s="98"/>
      <c r="B48" s="9"/>
      <c r="C48" s="1328"/>
      <c r="D48" s="1318"/>
      <c r="E48" s="1318"/>
      <c r="F48" s="1318"/>
      <c r="G48" s="1329"/>
      <c r="H48" s="1328"/>
      <c r="I48" s="1318"/>
      <c r="J48" s="1329"/>
      <c r="K48" s="8"/>
    </row>
    <row r="49" spans="1:11">
      <c r="A49" s="98"/>
      <c r="B49" s="9"/>
      <c r="C49" s="1328"/>
      <c r="D49" s="1318"/>
      <c r="E49" s="1318"/>
      <c r="F49" s="1318"/>
      <c r="G49" s="1329"/>
      <c r="H49" s="1328"/>
      <c r="I49" s="1318"/>
      <c r="J49" s="1329"/>
      <c r="K49" s="8"/>
    </row>
    <row r="50" spans="1:11">
      <c r="A50" s="98"/>
      <c r="B50" s="9"/>
      <c r="C50" s="1328"/>
      <c r="D50" s="1318"/>
      <c r="E50" s="1318"/>
      <c r="F50" s="1318"/>
      <c r="G50" s="1329"/>
      <c r="H50" s="1328"/>
      <c r="I50" s="1318"/>
      <c r="J50" s="1329"/>
      <c r="K50" s="8"/>
    </row>
    <row r="51" spans="1:11">
      <c r="A51" s="98"/>
      <c r="B51" s="9"/>
      <c r="C51" s="1328"/>
      <c r="D51" s="1318"/>
      <c r="E51" s="1318"/>
      <c r="F51" s="1318"/>
      <c r="G51" s="1329"/>
      <c r="H51" s="1328"/>
      <c r="I51" s="1318"/>
      <c r="J51" s="1329"/>
      <c r="K51" s="8"/>
    </row>
    <row r="52" spans="1:11">
      <c r="A52" s="98"/>
      <c r="B52" s="9"/>
      <c r="C52" s="1328"/>
      <c r="D52" s="1318"/>
      <c r="E52" s="1318"/>
      <c r="F52" s="1318"/>
      <c r="G52" s="1329"/>
      <c r="H52" s="1328"/>
      <c r="I52" s="1318"/>
      <c r="J52" s="1329"/>
      <c r="K52" s="8"/>
    </row>
    <row r="53" spans="1:11">
      <c r="A53" s="98"/>
      <c r="B53" s="9"/>
      <c r="C53" s="1328"/>
      <c r="D53" s="1318"/>
      <c r="E53" s="1318"/>
      <c r="F53" s="1318"/>
      <c r="G53" s="1329"/>
      <c r="H53" s="1328"/>
      <c r="I53" s="1318"/>
      <c r="J53" s="1329"/>
      <c r="K53" s="8"/>
    </row>
    <row r="54" spans="1:11">
      <c r="A54" s="98"/>
      <c r="B54" s="9"/>
      <c r="C54" s="1328"/>
      <c r="D54" s="1318"/>
      <c r="E54" s="1318"/>
      <c r="F54" s="1318"/>
      <c r="G54" s="1329"/>
      <c r="H54" s="1328"/>
      <c r="I54" s="1318"/>
      <c r="J54" s="1329"/>
      <c r="K54" s="8"/>
    </row>
    <row r="55" spans="1:11">
      <c r="A55" s="98"/>
      <c r="B55" s="9"/>
      <c r="C55" s="1328"/>
      <c r="D55" s="1318"/>
      <c r="E55" s="1318"/>
      <c r="F55" s="1318"/>
      <c r="G55" s="1329"/>
      <c r="H55" s="1328"/>
      <c r="I55" s="1318"/>
      <c r="J55" s="1329"/>
      <c r="K55" s="8"/>
    </row>
    <row r="56" spans="1:11">
      <c r="A56" s="101"/>
      <c r="B56" s="102"/>
      <c r="C56" s="101"/>
      <c r="D56" s="102"/>
      <c r="E56" s="102"/>
      <c r="F56" s="102"/>
      <c r="G56" s="102"/>
      <c r="H56" s="101"/>
      <c r="I56" s="102"/>
      <c r="J56" s="103"/>
      <c r="K56" s="11"/>
    </row>
    <row r="57" spans="1:11">
      <c r="A57" s="9"/>
      <c r="B57" s="9"/>
      <c r="C57" s="9"/>
      <c r="D57" s="9"/>
      <c r="E57" s="9"/>
      <c r="F57" s="9"/>
      <c r="G57" s="9"/>
      <c r="H57" s="9"/>
      <c r="I57" s="9"/>
      <c r="J57" s="9"/>
      <c r="K57" s="9"/>
    </row>
    <row r="58" spans="1:11" ht="27" customHeight="1">
      <c r="A58" s="94" t="s">
        <v>95</v>
      </c>
      <c r="B58" s="1335" t="s">
        <v>206</v>
      </c>
      <c r="C58" s="1335"/>
      <c r="D58" s="1335"/>
      <c r="E58" s="1335"/>
      <c r="F58" s="1335"/>
      <c r="G58" s="1335"/>
      <c r="H58" s="1335"/>
      <c r="I58" s="1335"/>
      <c r="J58" s="1335"/>
      <c r="K58" s="1335"/>
    </row>
    <row r="59" spans="1:11" ht="18" customHeight="1">
      <c r="A59" s="95" t="s">
        <v>153</v>
      </c>
      <c r="B59" s="9" t="s">
        <v>96</v>
      </c>
      <c r="C59" s="9"/>
      <c r="D59" s="9"/>
      <c r="E59" s="9"/>
      <c r="F59" s="9"/>
      <c r="G59" s="9"/>
      <c r="H59" s="9"/>
      <c r="I59" s="9"/>
      <c r="J59" s="9"/>
      <c r="K59" s="9"/>
    </row>
    <row r="60" spans="1:11" ht="18" customHeight="1">
      <c r="A60" s="95"/>
      <c r="B60" s="9"/>
      <c r="C60" s="9"/>
      <c r="D60" s="9"/>
      <c r="E60" s="9"/>
      <c r="F60" s="9"/>
      <c r="G60" s="9"/>
      <c r="H60" s="9"/>
      <c r="I60" s="9"/>
      <c r="J60" s="9"/>
      <c r="K60" s="9"/>
    </row>
    <row r="61" spans="1:11">
      <c r="A61" s="25"/>
      <c r="B61" s="25"/>
      <c r="C61" s="25"/>
      <c r="D61" s="25"/>
      <c r="E61" s="25"/>
      <c r="F61" s="25"/>
      <c r="G61" s="25"/>
      <c r="H61" s="25"/>
      <c r="I61" s="25"/>
      <c r="J61" s="25"/>
      <c r="K61" s="25"/>
    </row>
  </sheetData>
  <mergeCells count="105">
    <mergeCell ref="B4:C4"/>
    <mergeCell ref="D4:J4"/>
    <mergeCell ref="B5:C5"/>
    <mergeCell ref="D5:J5"/>
    <mergeCell ref="B58:K58"/>
    <mergeCell ref="A7:B7"/>
    <mergeCell ref="C7:G7"/>
    <mergeCell ref="H7:J7"/>
    <mergeCell ref="A9:B10"/>
    <mergeCell ref="C8:G8"/>
    <mergeCell ref="C9:G9"/>
    <mergeCell ref="C10:G10"/>
    <mergeCell ref="C11:G11"/>
    <mergeCell ref="C12:G12"/>
    <mergeCell ref="C13:G13"/>
    <mergeCell ref="C14:G14"/>
    <mergeCell ref="C20:G20"/>
    <mergeCell ref="C21:G21"/>
    <mergeCell ref="C22:G22"/>
    <mergeCell ref="C23:G23"/>
    <mergeCell ref="C24:G24"/>
    <mergeCell ref="C15:G15"/>
    <mergeCell ref="C16:G16"/>
    <mergeCell ref="C17:G17"/>
    <mergeCell ref="C18:G18"/>
    <mergeCell ref="C19:G19"/>
    <mergeCell ref="C30:G30"/>
    <mergeCell ref="C31:G31"/>
    <mergeCell ref="C32:G32"/>
    <mergeCell ref="C33:G33"/>
    <mergeCell ref="C34:G34"/>
    <mergeCell ref="C25:G25"/>
    <mergeCell ref="C26:G26"/>
    <mergeCell ref="C27:G27"/>
    <mergeCell ref="C28:G28"/>
    <mergeCell ref="C29:G29"/>
    <mergeCell ref="C48:G48"/>
    <mergeCell ref="C49:G49"/>
    <mergeCell ref="C40:G40"/>
    <mergeCell ref="C41:G41"/>
    <mergeCell ref="C42:G42"/>
    <mergeCell ref="C43:G43"/>
    <mergeCell ref="C44:G44"/>
    <mergeCell ref="C35:G35"/>
    <mergeCell ref="C36:G36"/>
    <mergeCell ref="C37:G37"/>
    <mergeCell ref="C38:G38"/>
    <mergeCell ref="C39:G39"/>
    <mergeCell ref="C55:G55"/>
    <mergeCell ref="H8:J8"/>
    <mergeCell ref="H9:J9"/>
    <mergeCell ref="H10:J10"/>
    <mergeCell ref="H11:J11"/>
    <mergeCell ref="H12:J12"/>
    <mergeCell ref="H13:J13"/>
    <mergeCell ref="H14:J14"/>
    <mergeCell ref="H15:J15"/>
    <mergeCell ref="H16:J16"/>
    <mergeCell ref="H17:J17"/>
    <mergeCell ref="H18:J18"/>
    <mergeCell ref="H19:J19"/>
    <mergeCell ref="H20:J20"/>
    <mergeCell ref="H21:J21"/>
    <mergeCell ref="H22:J22"/>
    <mergeCell ref="C50:G50"/>
    <mergeCell ref="C51:G51"/>
    <mergeCell ref="C52:G52"/>
    <mergeCell ref="C53:G53"/>
    <mergeCell ref="C54:G54"/>
    <mergeCell ref="C45:G45"/>
    <mergeCell ref="C46:G46"/>
    <mergeCell ref="C47:G47"/>
    <mergeCell ref="H28:J28"/>
    <mergeCell ref="H29:J29"/>
    <mergeCell ref="H30:J30"/>
    <mergeCell ref="H31:J31"/>
    <mergeCell ref="H32:J32"/>
    <mergeCell ref="H23:J23"/>
    <mergeCell ref="H24:J24"/>
    <mergeCell ref="H25:J25"/>
    <mergeCell ref="H26:J26"/>
    <mergeCell ref="H27:J27"/>
    <mergeCell ref="H38:J38"/>
    <mergeCell ref="H39:J39"/>
    <mergeCell ref="H40:J40"/>
    <mergeCell ref="H41:J41"/>
    <mergeCell ref="H42:J42"/>
    <mergeCell ref="H33:J33"/>
    <mergeCell ref="H34:J34"/>
    <mergeCell ref="H35:J35"/>
    <mergeCell ref="H36:J36"/>
    <mergeCell ref="H37:J37"/>
    <mergeCell ref="H53:J53"/>
    <mergeCell ref="H54:J54"/>
    <mergeCell ref="H55:J55"/>
    <mergeCell ref="H48:J48"/>
    <mergeCell ref="H49:J49"/>
    <mergeCell ref="H50:J50"/>
    <mergeCell ref="H51:J51"/>
    <mergeCell ref="H52:J52"/>
    <mergeCell ref="H43:J43"/>
    <mergeCell ref="H44:J44"/>
    <mergeCell ref="H45:J45"/>
    <mergeCell ref="H46:J46"/>
    <mergeCell ref="H47:J47"/>
  </mergeCells>
  <phoneticPr fontId="13"/>
  <pageMargins left="0.78740157480314965" right="0.78740157480314965" top="0.6692913385826772" bottom="0.51181102362204722" header="0.51181102362204722" footer="0.51181102362204722"/>
  <pageSetup paperSize="9" scale="85"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55"/>
  <sheetViews>
    <sheetView view="pageBreakPreview" zoomScaleNormal="100" zoomScaleSheetLayoutView="100" workbookViewId="0">
      <selection activeCell="H4" sqref="H4"/>
    </sheetView>
  </sheetViews>
  <sheetFormatPr defaultColWidth="9" defaultRowHeight="13.2"/>
  <cols>
    <col min="1" max="1" width="9.77734375" style="25" customWidth="1"/>
    <col min="2" max="2" width="16.109375" style="25" customWidth="1"/>
    <col min="3" max="11" width="9" style="25"/>
    <col min="12" max="12" width="5" style="25" customWidth="1"/>
    <col min="13" max="16384" width="9" style="25"/>
  </cols>
  <sheetData>
    <row r="1" spans="1:12" ht="24.75" customHeight="1">
      <c r="A1" s="23" t="s">
        <v>43</v>
      </c>
      <c r="B1" s="23"/>
      <c r="C1" s="23"/>
      <c r="D1" s="1358" t="s">
        <v>26</v>
      </c>
      <c r="E1" s="1359"/>
      <c r="F1" s="1359"/>
      <c r="H1" s="23"/>
      <c r="I1" s="23"/>
      <c r="J1" s="23"/>
      <c r="K1" s="23"/>
      <c r="L1" s="23"/>
    </row>
    <row r="2" spans="1:12" ht="27" customHeight="1">
      <c r="A2" s="23"/>
      <c r="B2" s="23"/>
      <c r="C2" s="23"/>
      <c r="D2" s="1358" t="s">
        <v>97</v>
      </c>
      <c r="E2" s="1358"/>
      <c r="F2" s="1358"/>
      <c r="I2" s="23"/>
      <c r="J2" s="23"/>
      <c r="K2" s="23"/>
      <c r="L2" s="23"/>
    </row>
    <row r="3" spans="1:12" ht="28.5" customHeight="1">
      <c r="A3" s="23"/>
      <c r="B3" s="23"/>
      <c r="C3" s="23"/>
      <c r="D3" s="1358" t="s">
        <v>99</v>
      </c>
      <c r="E3" s="1359"/>
      <c r="F3" s="1359"/>
      <c r="G3" s="23"/>
      <c r="H3" s="23"/>
      <c r="I3" s="23"/>
      <c r="J3" s="23"/>
      <c r="K3" s="23"/>
      <c r="L3" s="23"/>
    </row>
    <row r="4" spans="1:12" ht="25.5" customHeight="1">
      <c r="A4" s="23"/>
      <c r="B4" s="23"/>
      <c r="C4" s="23"/>
      <c r="D4" s="1358" t="s">
        <v>25</v>
      </c>
      <c r="E4" s="1358"/>
      <c r="F4" s="1358"/>
      <c r="G4" s="23"/>
      <c r="H4" s="24" t="s">
        <v>98</v>
      </c>
      <c r="I4" s="23"/>
      <c r="J4" s="23"/>
      <c r="K4" s="23"/>
      <c r="L4" s="23"/>
    </row>
    <row r="5" spans="1:12" ht="25.5" customHeight="1">
      <c r="A5" s="23"/>
      <c r="B5" s="23"/>
      <c r="C5" s="23"/>
      <c r="D5" s="153" t="s">
        <v>174</v>
      </c>
      <c r="E5" s="153"/>
      <c r="F5" s="153"/>
      <c r="G5" s="23"/>
      <c r="H5" s="23"/>
      <c r="I5" s="23"/>
      <c r="J5" s="23"/>
      <c r="K5" s="23"/>
      <c r="L5" s="23"/>
    </row>
    <row r="6" spans="1:12" ht="25.5" customHeight="1">
      <c r="A6" s="23"/>
      <c r="B6" s="23"/>
      <c r="C6" s="23"/>
      <c r="D6" s="153" t="s">
        <v>175</v>
      </c>
      <c r="E6" s="151"/>
      <c r="F6" s="151"/>
      <c r="G6" s="23"/>
      <c r="H6" s="23"/>
      <c r="I6" s="23"/>
      <c r="J6" s="23"/>
      <c r="K6" s="23"/>
      <c r="L6" s="23"/>
    </row>
    <row r="7" spans="1:12">
      <c r="A7" s="23"/>
      <c r="B7" s="23"/>
      <c r="C7" s="23"/>
      <c r="D7" s="23"/>
      <c r="E7" s="23"/>
      <c r="F7" s="23"/>
      <c r="G7" s="23"/>
      <c r="H7" s="23"/>
      <c r="I7" s="23"/>
      <c r="J7" s="23"/>
      <c r="K7" s="23"/>
      <c r="L7" s="23"/>
    </row>
    <row r="8" spans="1:12" ht="37.5" customHeight="1">
      <c r="A8" s="1308" t="s">
        <v>131</v>
      </c>
      <c r="B8" s="1354"/>
      <c r="C8" s="1308"/>
      <c r="D8" s="1354"/>
      <c r="E8" s="1354"/>
      <c r="F8" s="1354"/>
      <c r="G8" s="1354"/>
      <c r="H8" s="1354"/>
      <c r="I8" s="1354"/>
      <c r="J8" s="1354"/>
      <c r="K8" s="1354"/>
      <c r="L8" s="1325"/>
    </row>
    <row r="9" spans="1:12" ht="37.5" customHeight="1">
      <c r="A9" s="1342" t="s">
        <v>135</v>
      </c>
      <c r="B9" s="1344"/>
      <c r="C9" s="1308"/>
      <c r="D9" s="1354"/>
      <c r="E9" s="1354"/>
      <c r="F9" s="1354"/>
      <c r="G9" s="1354"/>
      <c r="H9" s="1354"/>
      <c r="I9" s="1354"/>
      <c r="J9" s="1354"/>
      <c r="K9" s="1354"/>
      <c r="L9" s="1325"/>
    </row>
    <row r="10" spans="1:12" ht="25.5" customHeight="1">
      <c r="A10" s="104" t="s">
        <v>177</v>
      </c>
      <c r="B10" s="15"/>
      <c r="C10" s="15"/>
      <c r="D10" s="15"/>
      <c r="E10" s="15"/>
      <c r="F10" s="15"/>
      <c r="G10" s="15"/>
      <c r="H10" s="15"/>
      <c r="I10" s="15"/>
      <c r="J10" s="15"/>
      <c r="K10" s="15"/>
      <c r="L10" s="16"/>
    </row>
    <row r="11" spans="1:12" ht="21" customHeight="1">
      <c r="A11" s="105"/>
      <c r="B11" s="12" t="s">
        <v>100</v>
      </c>
      <c r="C11" s="1308"/>
      <c r="D11" s="1327"/>
      <c r="E11" s="1309"/>
      <c r="F11" s="1308"/>
      <c r="G11" s="1327"/>
      <c r="H11" s="1309"/>
      <c r="I11" s="1308"/>
      <c r="J11" s="1327"/>
      <c r="K11" s="1309"/>
      <c r="L11" s="106"/>
    </row>
    <row r="12" spans="1:12" ht="21" customHeight="1">
      <c r="A12" s="105"/>
      <c r="B12" s="17" t="s">
        <v>135</v>
      </c>
      <c r="C12" s="1308"/>
      <c r="D12" s="1327"/>
      <c r="E12" s="1309"/>
      <c r="F12" s="1308"/>
      <c r="G12" s="1327"/>
      <c r="H12" s="1309"/>
      <c r="I12" s="1308"/>
      <c r="J12" s="1327"/>
      <c r="K12" s="1309"/>
      <c r="L12" s="106"/>
    </row>
    <row r="13" spans="1:12" ht="18" customHeight="1">
      <c r="A13" s="17"/>
      <c r="B13" s="80"/>
      <c r="C13" s="80"/>
      <c r="D13" s="80"/>
      <c r="E13" s="80"/>
      <c r="F13" s="80"/>
      <c r="G13" s="80"/>
      <c r="H13" s="80"/>
      <c r="I13" s="80"/>
      <c r="J13" s="80"/>
      <c r="K13" s="80"/>
      <c r="L13" s="18"/>
    </row>
    <row r="14" spans="1:12" ht="24.75" customHeight="1">
      <c r="A14" s="1308" t="s">
        <v>101</v>
      </c>
      <c r="B14" s="1325"/>
      <c r="C14" s="1308"/>
      <c r="D14" s="1354"/>
      <c r="E14" s="1354"/>
      <c r="F14" s="1354"/>
      <c r="G14" s="1325"/>
      <c r="H14" s="1355" t="s">
        <v>134</v>
      </c>
      <c r="I14" s="1361"/>
      <c r="J14" s="1364"/>
      <c r="K14" s="1364"/>
      <c r="L14" s="1365"/>
    </row>
    <row r="15" spans="1:12" ht="36.75" customHeight="1">
      <c r="A15" s="1361" t="s">
        <v>102</v>
      </c>
      <c r="B15" s="1363"/>
      <c r="C15" s="1339" t="s">
        <v>103</v>
      </c>
      <c r="D15" s="1340"/>
      <c r="E15" s="1340"/>
      <c r="F15" s="1340"/>
      <c r="G15" s="1341"/>
      <c r="H15" s="1356"/>
      <c r="I15" s="1366"/>
      <c r="J15" s="1367"/>
      <c r="K15" s="1367"/>
      <c r="L15" s="1368"/>
    </row>
    <row r="16" spans="1:12" ht="30.75" customHeight="1">
      <c r="A16" s="12" t="s">
        <v>104</v>
      </c>
      <c r="B16" s="19" t="s">
        <v>105</v>
      </c>
      <c r="C16" s="1308" t="s">
        <v>150</v>
      </c>
      <c r="D16" s="1354"/>
      <c r="E16" s="1327"/>
      <c r="F16" s="1327"/>
      <c r="G16" s="1327"/>
      <c r="H16" s="1327"/>
      <c r="I16" s="1327"/>
      <c r="J16" s="1327"/>
      <c r="K16" s="1327"/>
      <c r="L16" s="1309"/>
    </row>
    <row r="17" spans="1:12" ht="31.5" customHeight="1">
      <c r="A17" s="12" t="s">
        <v>128</v>
      </c>
      <c r="B17" s="19" t="s">
        <v>105</v>
      </c>
      <c r="C17" s="1308"/>
      <c r="D17" s="1354"/>
      <c r="E17" s="1354"/>
      <c r="F17" s="1354"/>
      <c r="G17" s="1354"/>
      <c r="H17" s="1354"/>
      <c r="I17" s="1354"/>
      <c r="J17" s="1354"/>
      <c r="K17" s="1354"/>
      <c r="L17" s="1325"/>
    </row>
    <row r="18" spans="1:12" ht="36" customHeight="1">
      <c r="A18" s="1357" t="s">
        <v>539</v>
      </c>
      <c r="B18" s="1354"/>
      <c r="C18" s="1354"/>
      <c r="D18" s="1354"/>
      <c r="E18" s="1354"/>
      <c r="F18" s="1354"/>
      <c r="G18" s="1354"/>
      <c r="H18" s="1354"/>
      <c r="I18" s="1354"/>
      <c r="J18" s="1354"/>
      <c r="K18" s="1354"/>
      <c r="L18" s="1325"/>
    </row>
    <row r="19" spans="1:12" ht="22.5" customHeight="1">
      <c r="A19" s="1308" t="s">
        <v>106</v>
      </c>
      <c r="B19" s="1354"/>
      <c r="C19" s="1325"/>
      <c r="D19" s="1308" t="s">
        <v>107</v>
      </c>
      <c r="E19" s="1354"/>
      <c r="F19" s="1354"/>
      <c r="G19" s="1354"/>
      <c r="H19" s="1325"/>
      <c r="I19" s="1308" t="s">
        <v>136</v>
      </c>
      <c r="J19" s="1354"/>
      <c r="K19" s="1354"/>
      <c r="L19" s="1325"/>
    </row>
    <row r="20" spans="1:12">
      <c r="A20" s="1351"/>
      <c r="B20" s="1352"/>
      <c r="C20" s="1353"/>
      <c r="D20" s="1351"/>
      <c r="E20" s="1352"/>
      <c r="F20" s="1352"/>
      <c r="G20" s="1352"/>
      <c r="H20" s="1353"/>
      <c r="I20" s="1351"/>
      <c r="J20" s="1352"/>
      <c r="K20" s="1352"/>
      <c r="L20" s="1353"/>
    </row>
    <row r="21" spans="1:12">
      <c r="A21" s="1345"/>
      <c r="B21" s="1346"/>
      <c r="C21" s="1347"/>
      <c r="D21" s="1345"/>
      <c r="E21" s="1346"/>
      <c r="F21" s="1346"/>
      <c r="G21" s="1346"/>
      <c r="H21" s="1347"/>
      <c r="I21" s="1345"/>
      <c r="J21" s="1346"/>
      <c r="K21" s="1346"/>
      <c r="L21" s="1347"/>
    </row>
    <row r="22" spans="1:12">
      <c r="A22" s="1345"/>
      <c r="B22" s="1346"/>
      <c r="C22" s="1347"/>
      <c r="D22" s="1345"/>
      <c r="E22" s="1346"/>
      <c r="F22" s="1346"/>
      <c r="G22" s="1346"/>
      <c r="H22" s="1347"/>
      <c r="I22" s="1345"/>
      <c r="J22" s="1346"/>
      <c r="K22" s="1346"/>
      <c r="L22" s="1347"/>
    </row>
    <row r="23" spans="1:12">
      <c r="A23" s="1345"/>
      <c r="B23" s="1346"/>
      <c r="C23" s="1347"/>
      <c r="D23" s="1345"/>
      <c r="E23" s="1346"/>
      <c r="F23" s="1346"/>
      <c r="G23" s="1346"/>
      <c r="H23" s="1347"/>
      <c r="I23" s="1345"/>
      <c r="J23" s="1346"/>
      <c r="K23" s="1346"/>
      <c r="L23" s="1347"/>
    </row>
    <row r="24" spans="1:12">
      <c r="A24" s="1345"/>
      <c r="B24" s="1346"/>
      <c r="C24" s="1347"/>
      <c r="D24" s="1345"/>
      <c r="E24" s="1346"/>
      <c r="F24" s="1346"/>
      <c r="G24" s="1346"/>
      <c r="H24" s="1347"/>
      <c r="I24" s="1345"/>
      <c r="J24" s="1346"/>
      <c r="K24" s="1346"/>
      <c r="L24" s="1347"/>
    </row>
    <row r="25" spans="1:12">
      <c r="A25" s="1345"/>
      <c r="B25" s="1346"/>
      <c r="C25" s="1347"/>
      <c r="D25" s="1345"/>
      <c r="E25" s="1346"/>
      <c r="F25" s="1346"/>
      <c r="G25" s="1346"/>
      <c r="H25" s="1347"/>
      <c r="I25" s="1345"/>
      <c r="J25" s="1346"/>
      <c r="K25" s="1346"/>
      <c r="L25" s="1347"/>
    </row>
    <row r="26" spans="1:12">
      <c r="A26" s="1345"/>
      <c r="B26" s="1346"/>
      <c r="C26" s="1347"/>
      <c r="D26" s="1345"/>
      <c r="E26" s="1346"/>
      <c r="F26" s="1346"/>
      <c r="G26" s="1346"/>
      <c r="H26" s="1347"/>
      <c r="I26" s="1345"/>
      <c r="J26" s="1346"/>
      <c r="K26" s="1346"/>
      <c r="L26" s="1347"/>
    </row>
    <row r="27" spans="1:12">
      <c r="A27" s="1345"/>
      <c r="B27" s="1346"/>
      <c r="C27" s="1347"/>
      <c r="D27" s="1345"/>
      <c r="E27" s="1346"/>
      <c r="F27" s="1346"/>
      <c r="G27" s="1346"/>
      <c r="H27" s="1347"/>
      <c r="I27" s="1345"/>
      <c r="J27" s="1346"/>
      <c r="K27" s="1346"/>
      <c r="L27" s="1347"/>
    </row>
    <row r="28" spans="1:12">
      <c r="A28" s="1345"/>
      <c r="B28" s="1346"/>
      <c r="C28" s="1347"/>
      <c r="D28" s="1345"/>
      <c r="E28" s="1346"/>
      <c r="F28" s="1346"/>
      <c r="G28" s="1346"/>
      <c r="H28" s="1347"/>
      <c r="I28" s="1345"/>
      <c r="J28" s="1346"/>
      <c r="K28" s="1346"/>
      <c r="L28" s="1347"/>
    </row>
    <row r="29" spans="1:12" ht="27" customHeight="1">
      <c r="A29" s="1361" t="s">
        <v>108</v>
      </c>
      <c r="B29" s="1362"/>
      <c r="C29" s="1362"/>
      <c r="D29" s="1362"/>
      <c r="E29" s="1362"/>
      <c r="F29" s="1362"/>
      <c r="G29" s="1362"/>
      <c r="H29" s="1362"/>
      <c r="I29" s="1362"/>
      <c r="J29" s="1362"/>
      <c r="K29" s="1362"/>
      <c r="L29" s="1363"/>
    </row>
    <row r="30" spans="1:12" ht="22.5" customHeight="1">
      <c r="A30" s="1308" t="s">
        <v>137</v>
      </c>
      <c r="B30" s="1327"/>
      <c r="C30" s="1327"/>
      <c r="D30" s="1327"/>
      <c r="E30" s="1309"/>
      <c r="F30" s="1308" t="s">
        <v>138</v>
      </c>
      <c r="G30" s="1327"/>
      <c r="H30" s="1327"/>
      <c r="I30" s="1327"/>
      <c r="J30" s="1327"/>
      <c r="K30" s="1327"/>
      <c r="L30" s="1309"/>
    </row>
    <row r="31" spans="1:12">
      <c r="A31" s="1351"/>
      <c r="B31" s="1352"/>
      <c r="C31" s="1352"/>
      <c r="D31" s="1352"/>
      <c r="E31" s="1353"/>
      <c r="F31" s="1351"/>
      <c r="G31" s="1352"/>
      <c r="H31" s="1352"/>
      <c r="I31" s="1352"/>
      <c r="J31" s="1352"/>
      <c r="K31" s="1352"/>
      <c r="L31" s="1353"/>
    </row>
    <row r="32" spans="1:12">
      <c r="A32" s="1345"/>
      <c r="B32" s="1346"/>
      <c r="C32" s="1346"/>
      <c r="D32" s="1346"/>
      <c r="E32" s="1347"/>
      <c r="F32" s="1345"/>
      <c r="G32" s="1346"/>
      <c r="H32" s="1346"/>
      <c r="I32" s="1346"/>
      <c r="J32" s="1346"/>
      <c r="K32" s="1346"/>
      <c r="L32" s="1347"/>
    </row>
    <row r="33" spans="1:12">
      <c r="A33" s="1345"/>
      <c r="B33" s="1346"/>
      <c r="C33" s="1346"/>
      <c r="D33" s="1346"/>
      <c r="E33" s="1347"/>
      <c r="F33" s="1345"/>
      <c r="G33" s="1346"/>
      <c r="H33" s="1346"/>
      <c r="I33" s="1346"/>
      <c r="J33" s="1346"/>
      <c r="K33" s="1346"/>
      <c r="L33" s="1347"/>
    </row>
    <row r="34" spans="1:12">
      <c r="A34" s="1345"/>
      <c r="B34" s="1346"/>
      <c r="C34" s="1346"/>
      <c r="D34" s="1346"/>
      <c r="E34" s="1347"/>
      <c r="F34" s="1345"/>
      <c r="G34" s="1346"/>
      <c r="H34" s="1346"/>
      <c r="I34" s="1346"/>
      <c r="J34" s="1346"/>
      <c r="K34" s="1346"/>
      <c r="L34" s="1347"/>
    </row>
    <row r="35" spans="1:12">
      <c r="A35" s="1345"/>
      <c r="B35" s="1346"/>
      <c r="C35" s="1346"/>
      <c r="D35" s="1346"/>
      <c r="E35" s="1347"/>
      <c r="F35" s="1345"/>
      <c r="G35" s="1346"/>
      <c r="H35" s="1346"/>
      <c r="I35" s="1346"/>
      <c r="J35" s="1346"/>
      <c r="K35" s="1346"/>
      <c r="L35" s="1347"/>
    </row>
    <row r="36" spans="1:12">
      <c r="A36" s="1345"/>
      <c r="B36" s="1346"/>
      <c r="C36" s="1346"/>
      <c r="D36" s="1346"/>
      <c r="E36" s="1347"/>
      <c r="F36" s="1345"/>
      <c r="G36" s="1346"/>
      <c r="H36" s="1346"/>
      <c r="I36" s="1346"/>
      <c r="J36" s="1346"/>
      <c r="K36" s="1346"/>
      <c r="L36" s="1347"/>
    </row>
    <row r="37" spans="1:12">
      <c r="A37" s="1345"/>
      <c r="B37" s="1346"/>
      <c r="C37" s="1346"/>
      <c r="D37" s="1346"/>
      <c r="E37" s="1347"/>
      <c r="F37" s="1345"/>
      <c r="G37" s="1346"/>
      <c r="H37" s="1346"/>
      <c r="I37" s="1346"/>
      <c r="J37" s="1346"/>
      <c r="K37" s="1346"/>
      <c r="L37" s="1347"/>
    </row>
    <row r="38" spans="1:12">
      <c r="A38" s="1345"/>
      <c r="B38" s="1346"/>
      <c r="C38" s="1346"/>
      <c r="D38" s="1346"/>
      <c r="E38" s="1347"/>
      <c r="F38" s="1345"/>
      <c r="G38" s="1346"/>
      <c r="H38" s="1346"/>
      <c r="I38" s="1346"/>
      <c r="J38" s="1346"/>
      <c r="K38" s="1346"/>
      <c r="L38" s="1347"/>
    </row>
    <row r="39" spans="1:12">
      <c r="A39" s="1345"/>
      <c r="B39" s="1346"/>
      <c r="C39" s="1346"/>
      <c r="D39" s="1346"/>
      <c r="E39" s="1347"/>
      <c r="F39" s="1345"/>
      <c r="G39" s="1346"/>
      <c r="H39" s="1346"/>
      <c r="I39" s="1346"/>
      <c r="J39" s="1346"/>
      <c r="K39" s="1346"/>
      <c r="L39" s="1347"/>
    </row>
    <row r="40" spans="1:12">
      <c r="A40" s="1345"/>
      <c r="B40" s="1346"/>
      <c r="C40" s="1346"/>
      <c r="D40" s="1346"/>
      <c r="E40" s="1347"/>
      <c r="F40" s="1345"/>
      <c r="G40" s="1346"/>
      <c r="H40" s="1346"/>
      <c r="I40" s="1346"/>
      <c r="J40" s="1346"/>
      <c r="K40" s="1346"/>
      <c r="L40" s="1347"/>
    </row>
    <row r="41" spans="1:12">
      <c r="A41" s="1345"/>
      <c r="B41" s="1346"/>
      <c r="C41" s="1346"/>
      <c r="D41" s="1346"/>
      <c r="E41" s="1347"/>
      <c r="F41" s="1345"/>
      <c r="G41" s="1346"/>
      <c r="H41" s="1346"/>
      <c r="I41" s="1346"/>
      <c r="J41" s="1346"/>
      <c r="K41" s="1346"/>
      <c r="L41" s="1347"/>
    </row>
    <row r="42" spans="1:12">
      <c r="A42" s="1348"/>
      <c r="B42" s="1349"/>
      <c r="C42" s="1349"/>
      <c r="D42" s="1349"/>
      <c r="E42" s="1350"/>
      <c r="F42" s="1348"/>
      <c r="G42" s="1349"/>
      <c r="H42" s="1349"/>
      <c r="I42" s="1349"/>
      <c r="J42" s="1349"/>
      <c r="K42" s="1349"/>
      <c r="L42" s="1350"/>
    </row>
    <row r="43" spans="1:12">
      <c r="A43" s="107" t="s">
        <v>109</v>
      </c>
      <c r="B43" s="26"/>
      <c r="C43" s="26"/>
      <c r="D43" s="26"/>
      <c r="E43" s="26"/>
      <c r="F43" s="26"/>
      <c r="G43" s="26"/>
      <c r="H43" s="26"/>
      <c r="I43" s="26"/>
      <c r="J43" s="26"/>
      <c r="K43" s="26"/>
      <c r="L43" s="106"/>
    </row>
    <row r="44" spans="1:12">
      <c r="A44" s="1339"/>
      <c r="B44" s="1340"/>
      <c r="C44" s="1340"/>
      <c r="D44" s="1340"/>
      <c r="E44" s="1340"/>
      <c r="F44" s="1340"/>
      <c r="G44" s="1340"/>
      <c r="H44" s="1340"/>
      <c r="I44" s="1340"/>
      <c r="J44" s="1340"/>
      <c r="K44" s="1340"/>
      <c r="L44" s="1341"/>
    </row>
    <row r="45" spans="1:12">
      <c r="A45" s="1339"/>
      <c r="B45" s="1340"/>
      <c r="C45" s="1340"/>
      <c r="D45" s="1340"/>
      <c r="E45" s="1340"/>
      <c r="F45" s="1340"/>
      <c r="G45" s="1340"/>
      <c r="H45" s="1340"/>
      <c r="I45" s="1340"/>
      <c r="J45" s="1340"/>
      <c r="K45" s="1340"/>
      <c r="L45" s="1341"/>
    </row>
    <row r="46" spans="1:12">
      <c r="A46" s="1339"/>
      <c r="B46" s="1340"/>
      <c r="C46" s="1340"/>
      <c r="D46" s="1340"/>
      <c r="E46" s="1340"/>
      <c r="F46" s="1340"/>
      <c r="G46" s="1340"/>
      <c r="H46" s="1340"/>
      <c r="I46" s="1340"/>
      <c r="J46" s="1340"/>
      <c r="K46" s="1340"/>
      <c r="L46" s="1341"/>
    </row>
    <row r="47" spans="1:12">
      <c r="A47" s="1339"/>
      <c r="B47" s="1340"/>
      <c r="C47" s="1340"/>
      <c r="D47" s="1340"/>
      <c r="E47" s="1340"/>
      <c r="F47" s="1340"/>
      <c r="G47" s="1340"/>
      <c r="H47" s="1340"/>
      <c r="I47" s="1340"/>
      <c r="J47" s="1340"/>
      <c r="K47" s="1340"/>
      <c r="L47" s="1341"/>
    </row>
    <row r="48" spans="1:12">
      <c r="A48" s="1339"/>
      <c r="B48" s="1340"/>
      <c r="C48" s="1340"/>
      <c r="D48" s="1340"/>
      <c r="E48" s="1340"/>
      <c r="F48" s="1340"/>
      <c r="G48" s="1340"/>
      <c r="H48" s="1340"/>
      <c r="I48" s="1340"/>
      <c r="J48" s="1340"/>
      <c r="K48" s="1340"/>
      <c r="L48" s="1341"/>
    </row>
    <row r="49" spans="1:12">
      <c r="A49" s="1339"/>
      <c r="B49" s="1340"/>
      <c r="C49" s="1340"/>
      <c r="D49" s="1340"/>
      <c r="E49" s="1340"/>
      <c r="F49" s="1340"/>
      <c r="G49" s="1340"/>
      <c r="H49" s="1340"/>
      <c r="I49" s="1340"/>
      <c r="J49" s="1340"/>
      <c r="K49" s="1340"/>
      <c r="L49" s="1341"/>
    </row>
    <row r="50" spans="1:12">
      <c r="A50" s="1339"/>
      <c r="B50" s="1340"/>
      <c r="C50" s="1340"/>
      <c r="D50" s="1340"/>
      <c r="E50" s="1340"/>
      <c r="F50" s="1340"/>
      <c r="G50" s="1340"/>
      <c r="H50" s="1340"/>
      <c r="I50" s="1340"/>
      <c r="J50" s="1340"/>
      <c r="K50" s="1340"/>
      <c r="L50" s="1341"/>
    </row>
    <row r="51" spans="1:12">
      <c r="A51" s="1339"/>
      <c r="B51" s="1340"/>
      <c r="C51" s="1340"/>
      <c r="D51" s="1340"/>
      <c r="E51" s="1340"/>
      <c r="F51" s="1340"/>
      <c r="G51" s="1340"/>
      <c r="H51" s="1340"/>
      <c r="I51" s="1340"/>
      <c r="J51" s="1340"/>
      <c r="K51" s="1340"/>
      <c r="L51" s="1341"/>
    </row>
    <row r="52" spans="1:12">
      <c r="A52" s="1342"/>
      <c r="B52" s="1343"/>
      <c r="C52" s="1343"/>
      <c r="D52" s="1343"/>
      <c r="E52" s="1343"/>
      <c r="F52" s="1343"/>
      <c r="G52" s="1343"/>
      <c r="H52" s="1343"/>
      <c r="I52" s="1343"/>
      <c r="J52" s="1343"/>
      <c r="K52" s="1343"/>
      <c r="L52" s="1344"/>
    </row>
    <row r="53" spans="1:12">
      <c r="A53" s="108"/>
      <c r="B53" s="108"/>
      <c r="C53" s="108"/>
      <c r="D53" s="108"/>
      <c r="E53" s="108"/>
      <c r="F53" s="108"/>
      <c r="G53" s="108"/>
      <c r="H53" s="108"/>
      <c r="I53" s="108"/>
      <c r="J53" s="108"/>
      <c r="K53" s="108"/>
      <c r="L53" s="108"/>
    </row>
    <row r="54" spans="1:12" ht="29.25" customHeight="1">
      <c r="A54" s="142" t="s">
        <v>57</v>
      </c>
      <c r="B54" s="1360" t="s">
        <v>176</v>
      </c>
      <c r="C54" s="1360"/>
      <c r="D54" s="1360"/>
      <c r="E54" s="1360"/>
      <c r="F54" s="1360"/>
      <c r="G54" s="1360"/>
      <c r="H54" s="1360"/>
      <c r="I54" s="1360"/>
      <c r="J54" s="1360"/>
      <c r="K54" s="1360"/>
      <c r="L54" s="1360"/>
    </row>
    <row r="55" spans="1:12">
      <c r="B55" s="23"/>
      <c r="C55" s="23"/>
      <c r="D55" s="23"/>
      <c r="E55" s="23"/>
      <c r="F55" s="23"/>
      <c r="G55" s="23"/>
      <c r="H55" s="23"/>
      <c r="I55" s="23"/>
      <c r="J55" s="23"/>
      <c r="K55" s="23"/>
      <c r="L55" s="23"/>
    </row>
  </sheetData>
  <mergeCells count="91">
    <mergeCell ref="B54:L54"/>
    <mergeCell ref="A29:L29"/>
    <mergeCell ref="A30:E30"/>
    <mergeCell ref="F30:L30"/>
    <mergeCell ref="C12:E12"/>
    <mergeCell ref="F12:H12"/>
    <mergeCell ref="I14:L15"/>
    <mergeCell ref="A15:B15"/>
    <mergeCell ref="C15:G15"/>
    <mergeCell ref="C16:D16"/>
    <mergeCell ref="E16:L16"/>
    <mergeCell ref="A19:C19"/>
    <mergeCell ref="D19:H19"/>
    <mergeCell ref="I19:L19"/>
    <mergeCell ref="I12:K12"/>
    <mergeCell ref="A14:B14"/>
    <mergeCell ref="D1:F1"/>
    <mergeCell ref="D2:F2"/>
    <mergeCell ref="D3:F3"/>
    <mergeCell ref="A9:B9"/>
    <mergeCell ref="C9:L9"/>
    <mergeCell ref="A8:B8"/>
    <mergeCell ref="C8:L8"/>
    <mergeCell ref="D4:F4"/>
    <mergeCell ref="C14:G14"/>
    <mergeCell ref="H14:H15"/>
    <mergeCell ref="C17:L17"/>
    <mergeCell ref="A18:L18"/>
    <mergeCell ref="C11:E11"/>
    <mergeCell ref="F11:H11"/>
    <mergeCell ref="I11:K11"/>
    <mergeCell ref="A20:C20"/>
    <mergeCell ref="D20:H20"/>
    <mergeCell ref="I20:L20"/>
    <mergeCell ref="A21:C21"/>
    <mergeCell ref="D21:H21"/>
    <mergeCell ref="I26:L26"/>
    <mergeCell ref="I27:L27"/>
    <mergeCell ref="I28:L28"/>
    <mergeCell ref="D22:H22"/>
    <mergeCell ref="D23:H23"/>
    <mergeCell ref="D24:H24"/>
    <mergeCell ref="D25:H25"/>
    <mergeCell ref="D26:H26"/>
    <mergeCell ref="I21:L21"/>
    <mergeCell ref="I22:L22"/>
    <mergeCell ref="I23:L23"/>
    <mergeCell ref="I24:L24"/>
    <mergeCell ref="I25:L25"/>
    <mergeCell ref="A22:C22"/>
    <mergeCell ref="A23:C23"/>
    <mergeCell ref="A24:C24"/>
    <mergeCell ref="A25:C25"/>
    <mergeCell ref="A26:C26"/>
    <mergeCell ref="A27:C27"/>
    <mergeCell ref="A28:C28"/>
    <mergeCell ref="A31:E31"/>
    <mergeCell ref="A32:E32"/>
    <mergeCell ref="A33:E33"/>
    <mergeCell ref="D27:H27"/>
    <mergeCell ref="D28:H28"/>
    <mergeCell ref="A34:E34"/>
    <mergeCell ref="A35:E35"/>
    <mergeCell ref="A36:E36"/>
    <mergeCell ref="A37:E37"/>
    <mergeCell ref="A38:E38"/>
    <mergeCell ref="A39:E39"/>
    <mergeCell ref="A40:E40"/>
    <mergeCell ref="A41:E41"/>
    <mergeCell ref="A42:E42"/>
    <mergeCell ref="F31:L31"/>
    <mergeCell ref="F32:L32"/>
    <mergeCell ref="F33:L33"/>
    <mergeCell ref="F34:L34"/>
    <mergeCell ref="F35:L35"/>
    <mergeCell ref="F36:L36"/>
    <mergeCell ref="F37:L37"/>
    <mergeCell ref="F38:L38"/>
    <mergeCell ref="F39:L39"/>
    <mergeCell ref="F40:L40"/>
    <mergeCell ref="F41:L41"/>
    <mergeCell ref="F42:L42"/>
    <mergeCell ref="A49:L49"/>
    <mergeCell ref="A50:L50"/>
    <mergeCell ref="A51:L51"/>
    <mergeCell ref="A52:L52"/>
    <mergeCell ref="A44:L44"/>
    <mergeCell ref="A45:L45"/>
    <mergeCell ref="A46:L46"/>
    <mergeCell ref="A47:L47"/>
    <mergeCell ref="A48:L48"/>
  </mergeCells>
  <phoneticPr fontId="13"/>
  <pageMargins left="0.74803149606299213" right="0.39370078740157483" top="0.59055118110236227" bottom="0.51181102362204722" header="0.23622047244094491" footer="0.51181102362204722"/>
  <pageSetup paperSize="9" scale="80"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50"/>
  <sheetViews>
    <sheetView view="pageBreakPreview" topLeftCell="A4" zoomScaleNormal="100" zoomScaleSheetLayoutView="100" workbookViewId="0">
      <selection activeCell="A2" sqref="A2:J2"/>
    </sheetView>
  </sheetViews>
  <sheetFormatPr defaultColWidth="9" defaultRowHeight="19.5" customHeight="1"/>
  <cols>
    <col min="1" max="1" width="10" style="110" customWidth="1"/>
    <col min="2" max="2" width="3.44140625" style="110" customWidth="1"/>
    <col min="3" max="3" width="2.77734375" style="110" customWidth="1"/>
    <col min="4" max="9" width="10" style="110" customWidth="1"/>
    <col min="10" max="10" width="12.109375" style="110" customWidth="1"/>
    <col min="11" max="11" width="6.44140625" style="110" customWidth="1"/>
    <col min="12" max="16384" width="9" style="110"/>
  </cols>
  <sheetData>
    <row r="1" spans="1:22" ht="54" customHeight="1">
      <c r="A1" s="152" t="s">
        <v>172</v>
      </c>
      <c r="B1" s="109"/>
      <c r="C1" s="109"/>
      <c r="D1" s="109"/>
      <c r="E1" s="109"/>
      <c r="F1" s="109"/>
      <c r="G1" s="109"/>
      <c r="H1" s="109"/>
      <c r="I1" s="109"/>
      <c r="J1" s="109"/>
    </row>
    <row r="2" spans="1:22" ht="30" customHeight="1">
      <c r="A2" s="1374" t="s">
        <v>28</v>
      </c>
      <c r="B2" s="1374"/>
      <c r="C2" s="1374"/>
      <c r="D2" s="1374"/>
      <c r="E2" s="1374"/>
      <c r="F2" s="1374"/>
      <c r="G2" s="1374"/>
      <c r="H2" s="1374"/>
      <c r="I2" s="1374"/>
      <c r="J2" s="1374"/>
      <c r="K2" s="111"/>
      <c r="U2" s="144"/>
      <c r="V2" s="143"/>
    </row>
    <row r="3" spans="1:22" ht="15" customHeight="1">
      <c r="A3" s="112"/>
      <c r="B3" s="112"/>
      <c r="C3" s="112"/>
      <c r="D3" s="112"/>
      <c r="E3" s="112"/>
      <c r="F3" s="112"/>
      <c r="G3" s="112"/>
      <c r="H3" s="112"/>
      <c r="I3" s="112"/>
      <c r="J3" s="112"/>
      <c r="K3" s="113"/>
      <c r="U3" s="144"/>
      <c r="V3" s="143"/>
    </row>
    <row r="4" spans="1:22" ht="22.5" customHeight="1">
      <c r="A4" s="109"/>
      <c r="B4" s="109"/>
      <c r="C4" s="109"/>
      <c r="D4" s="109"/>
      <c r="E4" s="109"/>
      <c r="F4" s="109"/>
      <c r="G4" s="109"/>
      <c r="H4" s="109"/>
      <c r="I4" s="109"/>
      <c r="J4" s="114"/>
      <c r="U4" s="144"/>
      <c r="V4" s="143"/>
    </row>
    <row r="5" spans="1:22" ht="22.5" customHeight="1">
      <c r="A5" s="1387" t="s">
        <v>160</v>
      </c>
      <c r="B5" s="1387"/>
      <c r="C5" s="1387"/>
      <c r="D5" s="1387"/>
      <c r="E5" s="109"/>
      <c r="F5" s="109"/>
      <c r="G5" s="109" t="s">
        <v>520</v>
      </c>
      <c r="H5" s="109"/>
      <c r="I5" s="109"/>
      <c r="J5" s="114" t="s">
        <v>41</v>
      </c>
      <c r="U5" s="144"/>
      <c r="V5" s="143"/>
    </row>
    <row r="6" spans="1:22" ht="22.5" customHeight="1">
      <c r="A6" s="109"/>
      <c r="B6" s="109"/>
      <c r="C6" s="109"/>
      <c r="D6" s="109"/>
      <c r="E6" s="109"/>
      <c r="F6" s="109"/>
      <c r="G6" s="109"/>
      <c r="H6" s="109"/>
      <c r="I6" s="109"/>
      <c r="J6" s="109"/>
      <c r="S6" s="144"/>
      <c r="T6" s="143"/>
    </row>
    <row r="7" spans="1:22" ht="22.5" customHeight="1">
      <c r="A7" s="109"/>
      <c r="B7" s="109"/>
      <c r="C7" s="109"/>
      <c r="D7" s="109"/>
      <c r="E7" s="109" t="s">
        <v>127</v>
      </c>
      <c r="F7" s="1394"/>
      <c r="G7" s="1394"/>
      <c r="H7" s="1394"/>
      <c r="I7" s="1394"/>
      <c r="J7" s="1394"/>
    </row>
    <row r="8" spans="1:22" ht="35.25" customHeight="1">
      <c r="A8" s="109"/>
      <c r="B8" s="109"/>
      <c r="C8" s="109"/>
      <c r="D8" s="109"/>
      <c r="E8" s="109" t="s">
        <v>126</v>
      </c>
      <c r="F8" s="1394"/>
      <c r="G8" s="1394"/>
      <c r="H8" s="1394"/>
      <c r="I8" s="1394"/>
      <c r="J8" s="1394"/>
    </row>
    <row r="9" spans="1:22" ht="29.25" customHeight="1">
      <c r="A9" s="109"/>
      <c r="B9" s="109"/>
      <c r="C9" s="109"/>
      <c r="D9" s="109"/>
      <c r="E9" s="109" t="s">
        <v>29</v>
      </c>
      <c r="F9" s="109"/>
      <c r="G9" s="1387"/>
      <c r="H9" s="1387"/>
      <c r="I9" s="1387"/>
      <c r="J9" s="115" t="s">
        <v>130</v>
      </c>
    </row>
    <row r="10" spans="1:22" ht="31.5" customHeight="1">
      <c r="A10" s="109"/>
      <c r="B10" s="109"/>
      <c r="C10" s="109"/>
      <c r="D10" s="109"/>
      <c r="E10" s="109" t="s">
        <v>128</v>
      </c>
      <c r="F10" s="109"/>
      <c r="G10" s="1387"/>
      <c r="H10" s="1387"/>
      <c r="I10" s="1387"/>
      <c r="J10" s="109"/>
    </row>
    <row r="11" spans="1:22" ht="22.5" customHeight="1">
      <c r="A11" s="109"/>
      <c r="B11" s="109"/>
      <c r="C11" s="109"/>
      <c r="D11" s="109"/>
      <c r="E11" s="109"/>
      <c r="F11" s="109"/>
      <c r="G11" s="109"/>
      <c r="H11" s="109"/>
      <c r="I11" s="109"/>
      <c r="J11" s="109"/>
    </row>
    <row r="12" spans="1:22" ht="22.5" customHeight="1">
      <c r="A12" s="109" t="s">
        <v>30</v>
      </c>
      <c r="B12" s="109"/>
      <c r="C12" s="109"/>
      <c r="D12" s="109"/>
      <c r="E12" s="109"/>
      <c r="F12" s="109"/>
      <c r="G12" s="109"/>
      <c r="H12" s="109"/>
      <c r="I12" s="109"/>
      <c r="J12" s="109"/>
    </row>
    <row r="13" spans="1:22" ht="6.75" customHeight="1" thickBot="1">
      <c r="A13" s="109"/>
      <c r="B13" s="109"/>
      <c r="C13" s="109"/>
      <c r="D13" s="109"/>
      <c r="E13" s="109"/>
      <c r="F13" s="109"/>
      <c r="G13" s="109"/>
      <c r="H13" s="109"/>
      <c r="I13" s="109"/>
      <c r="J13" s="109"/>
    </row>
    <row r="14" spans="1:22" ht="30" customHeight="1">
      <c r="A14" s="1375" t="s">
        <v>9</v>
      </c>
      <c r="B14" s="1376"/>
      <c r="C14" s="1377"/>
      <c r="D14" s="1375"/>
      <c r="E14" s="1376"/>
      <c r="F14" s="1376"/>
      <c r="G14" s="1369" t="s">
        <v>42</v>
      </c>
      <c r="H14" s="1369"/>
      <c r="I14" s="1369"/>
      <c r="J14" s="1370"/>
    </row>
    <row r="15" spans="1:22" ht="36.75" customHeight="1" thickBot="1">
      <c r="A15" s="1378" t="s">
        <v>31</v>
      </c>
      <c r="B15" s="1379"/>
      <c r="C15" s="1380"/>
      <c r="D15" s="1391"/>
      <c r="E15" s="1392"/>
      <c r="F15" s="1392"/>
      <c r="G15" s="1392"/>
      <c r="H15" s="1392"/>
      <c r="I15" s="1392"/>
      <c r="J15" s="1393"/>
    </row>
    <row r="16" spans="1:22" ht="37.5" customHeight="1" thickTop="1">
      <c r="A16" s="1381" t="s">
        <v>32</v>
      </c>
      <c r="B16" s="1382"/>
      <c r="C16" s="1383"/>
      <c r="D16" s="1388"/>
      <c r="E16" s="1389"/>
      <c r="F16" s="1389"/>
      <c r="G16" s="1389"/>
      <c r="H16" s="1389"/>
      <c r="I16" s="1389"/>
      <c r="J16" s="1390"/>
    </row>
    <row r="17" spans="1:10" ht="22.5" customHeight="1">
      <c r="A17" s="1384"/>
      <c r="B17" s="1385"/>
      <c r="C17" s="1386"/>
      <c r="D17" s="1371" t="s">
        <v>33</v>
      </c>
      <c r="E17" s="1372"/>
      <c r="F17" s="1372"/>
      <c r="G17" s="1372"/>
      <c r="H17" s="1372"/>
      <c r="I17" s="1372"/>
      <c r="J17" s="1373"/>
    </row>
    <row r="18" spans="1:10" ht="22.5" customHeight="1">
      <c r="A18" s="1395" t="s">
        <v>34</v>
      </c>
      <c r="B18" s="1396"/>
      <c r="C18" s="1397"/>
      <c r="D18" s="116"/>
      <c r="E18" s="116"/>
      <c r="F18" s="116"/>
      <c r="G18" s="116"/>
      <c r="H18" s="116"/>
      <c r="I18" s="116"/>
      <c r="J18" s="117"/>
    </row>
    <row r="19" spans="1:10" ht="30" customHeight="1">
      <c r="A19" s="1398"/>
      <c r="B19" s="1399"/>
      <c r="C19" s="1400"/>
      <c r="D19" s="1371" t="s">
        <v>154</v>
      </c>
      <c r="E19" s="1372"/>
      <c r="F19" s="1372"/>
      <c r="G19" s="1372"/>
      <c r="H19" s="1372"/>
      <c r="I19" s="1372"/>
      <c r="J19" s="1373"/>
    </row>
    <row r="20" spans="1:10" ht="30" customHeight="1">
      <c r="A20" s="1410" t="s">
        <v>155</v>
      </c>
      <c r="B20" s="1411"/>
      <c r="C20" s="1412"/>
      <c r="D20" s="1413" t="s">
        <v>156</v>
      </c>
      <c r="E20" s="1414"/>
      <c r="F20" s="1414"/>
      <c r="G20" s="1414"/>
      <c r="H20" s="1414"/>
      <c r="I20" s="1414"/>
      <c r="J20" s="1415"/>
    </row>
    <row r="21" spans="1:10" ht="30" customHeight="1">
      <c r="A21" s="1395" t="s">
        <v>35</v>
      </c>
      <c r="B21" s="1396"/>
      <c r="C21" s="1397"/>
      <c r="D21" s="1407" t="s">
        <v>521</v>
      </c>
      <c r="E21" s="1408"/>
      <c r="F21" s="1408"/>
      <c r="G21" s="1408"/>
      <c r="H21" s="1408"/>
      <c r="I21" s="1408"/>
      <c r="J21" s="1409"/>
    </row>
    <row r="22" spans="1:10" ht="30" customHeight="1">
      <c r="A22" s="1401"/>
      <c r="B22" s="1402"/>
      <c r="C22" s="1403"/>
      <c r="D22" s="1416"/>
      <c r="E22" s="1417"/>
      <c r="F22" s="1417"/>
      <c r="G22" s="1417"/>
      <c r="H22" s="1417"/>
      <c r="I22" s="1417"/>
      <c r="J22" s="1418"/>
    </row>
    <row r="23" spans="1:10" ht="36.75" customHeight="1" thickBot="1">
      <c r="A23" s="1404"/>
      <c r="B23" s="1405"/>
      <c r="C23" s="1406"/>
      <c r="D23" s="1419"/>
      <c r="E23" s="1420"/>
      <c r="F23" s="1420"/>
      <c r="G23" s="1420"/>
      <c r="H23" s="1420"/>
      <c r="I23" s="1420"/>
      <c r="J23" s="1421"/>
    </row>
    <row r="24" spans="1:10" ht="24.75" customHeight="1">
      <c r="A24" s="109"/>
      <c r="B24" s="109"/>
      <c r="C24" s="109"/>
      <c r="D24" s="109"/>
      <c r="E24" s="109"/>
      <c r="F24" s="109"/>
      <c r="G24" s="109"/>
      <c r="H24" s="109"/>
      <c r="I24" s="109"/>
      <c r="J24" s="109"/>
    </row>
    <row r="25" spans="1:10" s="120" customFormat="1" ht="15" customHeight="1">
      <c r="A25" s="118" t="s">
        <v>36</v>
      </c>
      <c r="B25" s="155" t="s">
        <v>178</v>
      </c>
      <c r="C25" s="1422" t="s">
        <v>179</v>
      </c>
      <c r="D25" s="1422"/>
      <c r="E25" s="1422"/>
      <c r="F25" s="1422"/>
      <c r="G25" s="1422"/>
      <c r="H25" s="1422"/>
      <c r="I25" s="1422"/>
      <c r="J25" s="1422"/>
    </row>
    <row r="26" spans="1:10" s="120" customFormat="1" ht="15" customHeight="1">
      <c r="A26" s="121"/>
      <c r="B26" s="155" t="s">
        <v>180</v>
      </c>
      <c r="C26" s="1422" t="s">
        <v>181</v>
      </c>
      <c r="D26" s="1422"/>
      <c r="E26" s="1422"/>
      <c r="F26" s="1422"/>
      <c r="G26" s="1422"/>
      <c r="H26" s="1422"/>
      <c r="I26" s="1422"/>
      <c r="J26" s="1422"/>
    </row>
    <row r="27" spans="1:10" s="120" customFormat="1" ht="40.5" customHeight="1">
      <c r="A27" s="121"/>
      <c r="B27" s="155" t="s">
        <v>182</v>
      </c>
      <c r="C27" s="1422" t="s">
        <v>183</v>
      </c>
      <c r="D27" s="1422"/>
      <c r="E27" s="1422"/>
      <c r="F27" s="1422"/>
      <c r="G27" s="1422"/>
      <c r="H27" s="1422"/>
      <c r="I27" s="1422"/>
      <c r="J27" s="1422"/>
    </row>
    <row r="28" spans="1:10" s="120" customFormat="1" ht="15" customHeight="1">
      <c r="A28" s="121"/>
      <c r="B28" s="155" t="s">
        <v>184</v>
      </c>
      <c r="C28" s="1422" t="s">
        <v>37</v>
      </c>
      <c r="D28" s="1422"/>
      <c r="E28" s="1422"/>
      <c r="F28" s="1422"/>
      <c r="G28" s="1422"/>
      <c r="H28" s="1422"/>
      <c r="I28" s="1422"/>
      <c r="J28" s="1422"/>
    </row>
    <row r="29" spans="1:10" s="120" customFormat="1" ht="22.8" customHeight="1">
      <c r="A29" s="121"/>
      <c r="B29" s="156"/>
      <c r="C29" s="1422"/>
      <c r="D29" s="1422"/>
      <c r="E29" s="1422"/>
      <c r="F29" s="1422"/>
      <c r="G29" s="1422"/>
      <c r="H29" s="1422"/>
      <c r="I29" s="1422"/>
      <c r="J29" s="1422"/>
    </row>
    <row r="30" spans="1:10" s="120" customFormat="1" ht="28.2" customHeight="1">
      <c r="A30" s="121"/>
      <c r="B30" s="155" t="s">
        <v>38</v>
      </c>
      <c r="C30" s="1422" t="s">
        <v>39</v>
      </c>
      <c r="D30" s="1422"/>
      <c r="E30" s="1422"/>
      <c r="F30" s="1422"/>
      <c r="G30" s="1422"/>
      <c r="H30" s="1422"/>
      <c r="I30" s="1422"/>
      <c r="J30" s="1422"/>
    </row>
    <row r="31" spans="1:10" s="120" customFormat="1" ht="15" customHeight="1">
      <c r="A31" s="121"/>
      <c r="B31" s="121"/>
      <c r="C31" s="154"/>
      <c r="D31" s="154"/>
      <c r="E31" s="154"/>
      <c r="F31" s="154"/>
      <c r="G31" s="154"/>
      <c r="H31" s="154"/>
      <c r="I31" s="154"/>
      <c r="J31" s="154"/>
    </row>
    <row r="32" spans="1:10" s="120" customFormat="1" ht="15" customHeight="1">
      <c r="A32" s="121"/>
      <c r="B32" s="119"/>
      <c r="C32" s="154"/>
      <c r="D32" s="154"/>
      <c r="E32" s="154"/>
      <c r="F32" s="154"/>
      <c r="G32" s="154"/>
      <c r="H32" s="154"/>
      <c r="I32" s="154"/>
      <c r="J32" s="154"/>
    </row>
    <row r="33" spans="1:10" s="120" customFormat="1" ht="9.75" customHeight="1">
      <c r="A33" s="121"/>
      <c r="B33" s="119"/>
      <c r="C33" s="1423"/>
      <c r="D33" s="1423"/>
      <c r="E33" s="1423"/>
      <c r="F33" s="1423"/>
      <c r="G33" s="1423"/>
      <c r="H33" s="1423"/>
      <c r="I33" s="1423"/>
      <c r="J33" s="1423"/>
    </row>
    <row r="34" spans="1:10" s="120" customFormat="1" ht="15" customHeight="1">
      <c r="B34" s="122"/>
      <c r="C34" s="123"/>
      <c r="D34" s="123"/>
      <c r="E34" s="123"/>
      <c r="F34" s="123"/>
      <c r="G34" s="123"/>
      <c r="H34" s="123"/>
      <c r="I34" s="123"/>
      <c r="J34" s="123"/>
    </row>
    <row r="35" spans="1:10" s="120" customFormat="1" ht="15" customHeight="1">
      <c r="B35" s="122"/>
      <c r="C35" s="123"/>
      <c r="D35" s="123"/>
      <c r="E35" s="123"/>
      <c r="F35" s="123"/>
      <c r="G35" s="123"/>
      <c r="H35" s="123"/>
      <c r="I35" s="123"/>
      <c r="J35" s="123"/>
    </row>
    <row r="36" spans="1:10" s="120" customFormat="1" ht="15" customHeight="1">
      <c r="B36" s="122"/>
      <c r="C36" s="123"/>
      <c r="D36" s="123"/>
      <c r="E36" s="123"/>
      <c r="F36" s="123"/>
      <c r="G36" s="123"/>
      <c r="H36" s="123"/>
      <c r="I36" s="123"/>
      <c r="J36" s="123"/>
    </row>
    <row r="37" spans="1:10" s="120" customFormat="1" ht="15" customHeight="1">
      <c r="B37" s="122"/>
      <c r="C37" s="123"/>
      <c r="D37" s="123"/>
      <c r="E37" s="123"/>
      <c r="F37" s="123"/>
      <c r="G37" s="123"/>
      <c r="H37" s="123"/>
      <c r="I37" s="123"/>
      <c r="J37" s="123"/>
    </row>
    <row r="38" spans="1:10" s="120" customFormat="1" ht="15" customHeight="1">
      <c r="B38" s="124"/>
    </row>
    <row r="39" spans="1:10" s="120" customFormat="1" ht="15" customHeight="1"/>
    <row r="40" spans="1:10" s="120" customFormat="1" ht="15" customHeight="1"/>
    <row r="41" spans="1:10" s="120" customFormat="1" ht="15" customHeight="1"/>
    <row r="42" spans="1:10" s="120" customFormat="1" ht="15" customHeight="1"/>
    <row r="43" spans="1:10" s="120" customFormat="1" ht="15" customHeight="1"/>
    <row r="44" spans="1:10" s="120" customFormat="1" ht="15" customHeight="1"/>
    <row r="45" spans="1:10" s="120" customFormat="1" ht="15" customHeight="1"/>
    <row r="46" spans="1:10" s="120" customFormat="1" ht="15" customHeight="1"/>
    <row r="47" spans="1:10" s="120" customFormat="1" ht="15" customHeight="1"/>
    <row r="48" spans="1:10" s="120" customFormat="1" ht="15" customHeight="1"/>
    <row r="49" s="120" customFormat="1" ht="15" customHeight="1"/>
    <row r="50" s="120" customFormat="1" ht="15" customHeight="1"/>
  </sheetData>
  <mergeCells count="27">
    <mergeCell ref="C28:J29"/>
    <mergeCell ref="C33:J33"/>
    <mergeCell ref="C30:J30"/>
    <mergeCell ref="C25:J25"/>
    <mergeCell ref="C26:J26"/>
    <mergeCell ref="C27:J27"/>
    <mergeCell ref="A18:C19"/>
    <mergeCell ref="A21:C23"/>
    <mergeCell ref="D21:J21"/>
    <mergeCell ref="D19:J19"/>
    <mergeCell ref="A20:C20"/>
    <mergeCell ref="D20:J20"/>
    <mergeCell ref="D22:J23"/>
    <mergeCell ref="G14:J14"/>
    <mergeCell ref="D17:J17"/>
    <mergeCell ref="A2:J2"/>
    <mergeCell ref="A14:C14"/>
    <mergeCell ref="A15:C15"/>
    <mergeCell ref="A16:C17"/>
    <mergeCell ref="A5:D5"/>
    <mergeCell ref="D16:J16"/>
    <mergeCell ref="D15:J15"/>
    <mergeCell ref="D14:F14"/>
    <mergeCell ref="G9:I9"/>
    <mergeCell ref="F7:J7"/>
    <mergeCell ref="F8:J8"/>
    <mergeCell ref="G10:I10"/>
  </mergeCells>
  <phoneticPr fontId="13"/>
  <pageMargins left="0.78740157480314965" right="0.78740157480314965" top="0.78740157480314965" bottom="0.51181102362204722" header="0.51181102362204722" footer="0.51181102362204722"/>
  <pageSetup paperSize="9" scale="9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9F2B9-9520-43EF-8E2E-05B15A17425B}">
  <sheetPr>
    <pageSetUpPr fitToPage="1"/>
  </sheetPr>
  <dimension ref="A1:B17"/>
  <sheetViews>
    <sheetView view="pageBreakPreview" zoomScaleNormal="100" zoomScaleSheetLayoutView="100" workbookViewId="0">
      <selection activeCell="A3" sqref="A3:B3"/>
    </sheetView>
  </sheetViews>
  <sheetFormatPr defaultRowHeight="19.5" customHeight="1"/>
  <cols>
    <col min="1" max="1" width="40.77734375" style="448" customWidth="1"/>
    <col min="2" max="2" width="60.77734375" style="448" customWidth="1"/>
    <col min="3" max="250" width="8.77734375" style="448"/>
    <col min="251" max="251" width="12.77734375" style="448" customWidth="1"/>
    <col min="252" max="506" width="8.77734375" style="448"/>
    <col min="507" max="507" width="12.77734375" style="448" customWidth="1"/>
    <col min="508" max="762" width="8.77734375" style="448"/>
    <col min="763" max="763" width="12.77734375" style="448" customWidth="1"/>
    <col min="764" max="1018" width="8.77734375" style="448"/>
    <col min="1019" max="1019" width="12.77734375" style="448" customWidth="1"/>
    <col min="1020" max="1274" width="8.77734375" style="448"/>
    <col min="1275" max="1275" width="12.77734375" style="448" customWidth="1"/>
    <col min="1276" max="1530" width="8.77734375" style="448"/>
    <col min="1531" max="1531" width="12.77734375" style="448" customWidth="1"/>
    <col min="1532" max="1786" width="8.77734375" style="448"/>
    <col min="1787" max="1787" width="12.77734375" style="448" customWidth="1"/>
    <col min="1788" max="2042" width="8.77734375" style="448"/>
    <col min="2043" max="2043" width="12.77734375" style="448" customWidth="1"/>
    <col min="2044" max="2298" width="8.77734375" style="448"/>
    <col min="2299" max="2299" width="12.77734375" style="448" customWidth="1"/>
    <col min="2300" max="2554" width="8.77734375" style="448"/>
    <col min="2555" max="2555" width="12.77734375" style="448" customWidth="1"/>
    <col min="2556" max="2810" width="8.77734375" style="448"/>
    <col min="2811" max="2811" width="12.77734375" style="448" customWidth="1"/>
    <col min="2812" max="3066" width="8.77734375" style="448"/>
    <col min="3067" max="3067" width="12.77734375" style="448" customWidth="1"/>
    <col min="3068" max="3322" width="8.77734375" style="448"/>
    <col min="3323" max="3323" width="12.77734375" style="448" customWidth="1"/>
    <col min="3324" max="3578" width="8.77734375" style="448"/>
    <col min="3579" max="3579" width="12.77734375" style="448" customWidth="1"/>
    <col min="3580" max="3834" width="8.77734375" style="448"/>
    <col min="3835" max="3835" width="12.77734375" style="448" customWidth="1"/>
    <col min="3836" max="4090" width="8.77734375" style="448"/>
    <col min="4091" max="4091" width="12.77734375" style="448" customWidth="1"/>
    <col min="4092" max="4346" width="8.77734375" style="448"/>
    <col min="4347" max="4347" width="12.77734375" style="448" customWidth="1"/>
    <col min="4348" max="4602" width="8.77734375" style="448"/>
    <col min="4603" max="4603" width="12.77734375" style="448" customWidth="1"/>
    <col min="4604" max="4858" width="8.77734375" style="448"/>
    <col min="4859" max="4859" width="12.77734375" style="448" customWidth="1"/>
    <col min="4860" max="5114" width="8.77734375" style="448"/>
    <col min="5115" max="5115" width="12.77734375" style="448" customWidth="1"/>
    <col min="5116" max="5370" width="8.77734375" style="448"/>
    <col min="5371" max="5371" width="12.77734375" style="448" customWidth="1"/>
    <col min="5372" max="5626" width="8.77734375" style="448"/>
    <col min="5627" max="5627" width="12.77734375" style="448" customWidth="1"/>
    <col min="5628" max="5882" width="8.77734375" style="448"/>
    <col min="5883" max="5883" width="12.77734375" style="448" customWidth="1"/>
    <col min="5884" max="6138" width="8.77734375" style="448"/>
    <col min="6139" max="6139" width="12.77734375" style="448" customWidth="1"/>
    <col min="6140" max="6394" width="8.77734375" style="448"/>
    <col min="6395" max="6395" width="12.77734375" style="448" customWidth="1"/>
    <col min="6396" max="6650" width="8.77734375" style="448"/>
    <col min="6651" max="6651" width="12.77734375" style="448" customWidth="1"/>
    <col min="6652" max="6906" width="8.77734375" style="448"/>
    <col min="6907" max="6907" width="12.77734375" style="448" customWidth="1"/>
    <col min="6908" max="7162" width="8.77734375" style="448"/>
    <col min="7163" max="7163" width="12.77734375" style="448" customWidth="1"/>
    <col min="7164" max="7418" width="8.77734375" style="448"/>
    <col min="7419" max="7419" width="12.77734375" style="448" customWidth="1"/>
    <col min="7420" max="7674" width="8.77734375" style="448"/>
    <col min="7675" max="7675" width="12.77734375" style="448" customWidth="1"/>
    <col min="7676" max="7930" width="8.77734375" style="448"/>
    <col min="7931" max="7931" width="12.77734375" style="448" customWidth="1"/>
    <col min="7932" max="8186" width="8.77734375" style="448"/>
    <col min="8187" max="8187" width="12.77734375" style="448" customWidth="1"/>
    <col min="8188" max="8442" width="8.77734375" style="448"/>
    <col min="8443" max="8443" width="12.77734375" style="448" customWidth="1"/>
    <col min="8444" max="8698" width="8.77734375" style="448"/>
    <col min="8699" max="8699" width="12.77734375" style="448" customWidth="1"/>
    <col min="8700" max="8954" width="8.77734375" style="448"/>
    <col min="8955" max="8955" width="12.77734375" style="448" customWidth="1"/>
    <col min="8956" max="9210" width="8.77734375" style="448"/>
    <col min="9211" max="9211" width="12.77734375" style="448" customWidth="1"/>
    <col min="9212" max="9466" width="8.77734375" style="448"/>
    <col min="9467" max="9467" width="12.77734375" style="448" customWidth="1"/>
    <col min="9468" max="9722" width="8.77734375" style="448"/>
    <col min="9723" max="9723" width="12.77734375" style="448" customWidth="1"/>
    <col min="9724" max="9978" width="8.77734375" style="448"/>
    <col min="9979" max="9979" width="12.77734375" style="448" customWidth="1"/>
    <col min="9980" max="10234" width="8.77734375" style="448"/>
    <col min="10235" max="10235" width="12.77734375" style="448" customWidth="1"/>
    <col min="10236" max="10490" width="8.77734375" style="448"/>
    <col min="10491" max="10491" width="12.77734375" style="448" customWidth="1"/>
    <col min="10492" max="10746" width="8.77734375" style="448"/>
    <col min="10747" max="10747" width="12.77734375" style="448" customWidth="1"/>
    <col min="10748" max="11002" width="8.77734375" style="448"/>
    <col min="11003" max="11003" width="12.77734375" style="448" customWidth="1"/>
    <col min="11004" max="11258" width="8.77734375" style="448"/>
    <col min="11259" max="11259" width="12.77734375" style="448" customWidth="1"/>
    <col min="11260" max="11514" width="8.77734375" style="448"/>
    <col min="11515" max="11515" width="12.77734375" style="448" customWidth="1"/>
    <col min="11516" max="11770" width="8.77734375" style="448"/>
    <col min="11771" max="11771" width="12.77734375" style="448" customWidth="1"/>
    <col min="11772" max="12026" width="8.77734375" style="448"/>
    <col min="12027" max="12027" width="12.77734375" style="448" customWidth="1"/>
    <col min="12028" max="12282" width="8.77734375" style="448"/>
    <col min="12283" max="12283" width="12.77734375" style="448" customWidth="1"/>
    <col min="12284" max="12538" width="8.77734375" style="448"/>
    <col min="12539" max="12539" width="12.77734375" style="448" customWidth="1"/>
    <col min="12540" max="12794" width="8.77734375" style="448"/>
    <col min="12795" max="12795" width="12.77734375" style="448" customWidth="1"/>
    <col min="12796" max="13050" width="8.77734375" style="448"/>
    <col min="13051" max="13051" width="12.77734375" style="448" customWidth="1"/>
    <col min="13052" max="13306" width="8.77734375" style="448"/>
    <col min="13307" max="13307" width="12.77734375" style="448" customWidth="1"/>
    <col min="13308" max="13562" width="8.77734375" style="448"/>
    <col min="13563" max="13563" width="12.77734375" style="448" customWidth="1"/>
    <col min="13564" max="13818" width="8.77734375" style="448"/>
    <col min="13819" max="13819" width="12.77734375" style="448" customWidth="1"/>
    <col min="13820" max="14074" width="8.77734375" style="448"/>
    <col min="14075" max="14075" width="12.77734375" style="448" customWidth="1"/>
    <col min="14076" max="14330" width="8.77734375" style="448"/>
    <col min="14331" max="14331" width="12.77734375" style="448" customWidth="1"/>
    <col min="14332" max="14586" width="8.77734375" style="448"/>
    <col min="14587" max="14587" width="12.77734375" style="448" customWidth="1"/>
    <col min="14588" max="14842" width="8.77734375" style="448"/>
    <col min="14843" max="14843" width="12.77734375" style="448" customWidth="1"/>
    <col min="14844" max="15098" width="8.77734375" style="448"/>
    <col min="15099" max="15099" width="12.77734375" style="448" customWidth="1"/>
    <col min="15100" max="15354" width="8.77734375" style="448"/>
    <col min="15355" max="15355" width="12.77734375" style="448" customWidth="1"/>
    <col min="15356" max="15610" width="8.77734375" style="448"/>
    <col min="15611" max="15611" width="12.77734375" style="448" customWidth="1"/>
    <col min="15612" max="15866" width="8.77734375" style="448"/>
    <col min="15867" max="15867" width="12.77734375" style="448" customWidth="1"/>
    <col min="15868" max="16122" width="8.77734375" style="448"/>
    <col min="16123" max="16123" width="12.77734375" style="448" customWidth="1"/>
    <col min="16124" max="16384" width="8.77734375" style="448"/>
  </cols>
  <sheetData>
    <row r="1" spans="1:2" ht="13.2">
      <c r="A1" s="152" t="s">
        <v>862</v>
      </c>
      <c r="B1" s="447"/>
    </row>
    <row r="2" spans="1:2" ht="16.2">
      <c r="A2" s="449"/>
      <c r="B2" s="447"/>
    </row>
    <row r="3" spans="1:2" ht="14.4">
      <c r="A3" s="1426" t="s">
        <v>855</v>
      </c>
      <c r="B3" s="1426"/>
    </row>
    <row r="4" spans="1:2" ht="14.4">
      <c r="A4" s="447"/>
      <c r="B4" s="450"/>
    </row>
    <row r="5" spans="1:2" ht="20.100000000000001" customHeight="1">
      <c r="A5" s="451" t="s">
        <v>129</v>
      </c>
      <c r="B5" s="452"/>
    </row>
    <row r="6" spans="1:2" ht="20.100000000000001" customHeight="1">
      <c r="A6" s="453" t="s">
        <v>856</v>
      </c>
      <c r="B6" s="452"/>
    </row>
    <row r="7" spans="1:2" ht="13.2">
      <c r="A7" s="447"/>
      <c r="B7" s="447"/>
    </row>
    <row r="8" spans="1:2" ht="18" customHeight="1">
      <c r="A8" s="1427" t="s">
        <v>857</v>
      </c>
      <c r="B8" s="1428"/>
    </row>
    <row r="9" spans="1:2" ht="22.05" customHeight="1">
      <c r="A9" s="499" t="s">
        <v>858</v>
      </c>
      <c r="B9" s="454"/>
    </row>
    <row r="10" spans="1:2" ht="108" customHeight="1">
      <c r="A10" s="1424"/>
      <c r="B10" s="1425"/>
    </row>
    <row r="11" spans="1:2" ht="22.05" customHeight="1">
      <c r="A11" s="499" t="s">
        <v>859</v>
      </c>
      <c r="B11" s="454"/>
    </row>
    <row r="12" spans="1:2" ht="108" customHeight="1">
      <c r="A12" s="1424"/>
      <c r="B12" s="1425"/>
    </row>
    <row r="13" spans="1:2" ht="22.05" customHeight="1">
      <c r="A13" s="499" t="s">
        <v>860</v>
      </c>
      <c r="B13" s="454"/>
    </row>
    <row r="14" spans="1:2" ht="108" customHeight="1">
      <c r="A14" s="1424"/>
      <c r="B14" s="1425"/>
    </row>
    <row r="15" spans="1:2" ht="22.05" customHeight="1">
      <c r="A15" s="499" t="s">
        <v>861</v>
      </c>
      <c r="B15" s="454"/>
    </row>
    <row r="16" spans="1:2" ht="108" customHeight="1">
      <c r="A16" s="1424"/>
      <c r="B16" s="1425"/>
    </row>
    <row r="17" spans="1:2" ht="13.2">
      <c r="A17" s="455"/>
      <c r="B17" s="456"/>
    </row>
  </sheetData>
  <mergeCells count="6">
    <mergeCell ref="A16:B16"/>
    <mergeCell ref="A3:B3"/>
    <mergeCell ref="A8:B8"/>
    <mergeCell ref="A10:B10"/>
    <mergeCell ref="A12:B12"/>
    <mergeCell ref="A14:B14"/>
  </mergeCells>
  <phoneticPr fontId="13"/>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67B32-36CE-4822-97EC-442743F8B834}">
  <sheetPr>
    <pageSetUpPr fitToPage="1"/>
  </sheetPr>
  <dimension ref="A1:C18"/>
  <sheetViews>
    <sheetView view="pageBreakPreview" topLeftCell="A12" zoomScaleNormal="100" zoomScaleSheetLayoutView="100" workbookViewId="0">
      <selection activeCell="A3" sqref="A3:C3"/>
    </sheetView>
  </sheetViews>
  <sheetFormatPr defaultColWidth="9.5546875" defaultRowHeight="19.5" customHeight="1"/>
  <cols>
    <col min="1" max="1" width="5.109375" style="457" customWidth="1"/>
    <col min="2" max="2" width="45.109375" style="457" customWidth="1"/>
    <col min="3" max="3" width="56.21875" style="457" customWidth="1"/>
    <col min="4" max="16384" width="9.5546875" style="457"/>
  </cols>
  <sheetData>
    <row r="1" spans="1:3" ht="18" customHeight="1">
      <c r="A1" s="23" t="s">
        <v>869</v>
      </c>
    </row>
    <row r="2" spans="1:3" ht="18" customHeight="1"/>
    <row r="3" spans="1:3" ht="18" customHeight="1">
      <c r="A3" s="1426" t="s">
        <v>863</v>
      </c>
      <c r="B3" s="1426"/>
      <c r="C3" s="1426"/>
    </row>
    <row r="4" spans="1:3" ht="36" customHeight="1">
      <c r="A4" s="458"/>
      <c r="B4" s="458"/>
      <c r="C4" s="458"/>
    </row>
    <row r="5" spans="1:3" ht="18" customHeight="1">
      <c r="B5" s="451" t="s">
        <v>129</v>
      </c>
      <c r="C5" s="459"/>
    </row>
    <row r="6" spans="1:3" ht="18" customHeight="1">
      <c r="B6" s="453" t="s">
        <v>856</v>
      </c>
      <c r="C6" s="459"/>
    </row>
    <row r="7" spans="1:3" ht="18" customHeight="1"/>
    <row r="8" spans="1:3" ht="18" customHeight="1">
      <c r="A8" s="460"/>
      <c r="B8" s="461"/>
      <c r="C8" s="462"/>
    </row>
    <row r="9" spans="1:3" ht="18" customHeight="1">
      <c r="A9" s="463" t="s">
        <v>864</v>
      </c>
      <c r="C9" s="464"/>
    </row>
    <row r="10" spans="1:3" ht="72" customHeight="1">
      <c r="A10" s="1429" t="s">
        <v>995</v>
      </c>
      <c r="B10" s="1430"/>
      <c r="C10" s="1431"/>
    </row>
    <row r="11" spans="1:3" ht="18" customHeight="1">
      <c r="A11" s="463" t="s">
        <v>4</v>
      </c>
      <c r="C11" s="464"/>
    </row>
    <row r="12" spans="1:3" ht="198" customHeight="1">
      <c r="A12" s="1432"/>
      <c r="B12" s="1433"/>
      <c r="C12" s="1434"/>
    </row>
    <row r="13" spans="1:3" ht="18" customHeight="1">
      <c r="A13" s="463" t="s">
        <v>5</v>
      </c>
      <c r="B13" s="465"/>
      <c r="C13" s="464"/>
    </row>
    <row r="14" spans="1:3" ht="18" customHeight="1">
      <c r="A14" s="463" t="s">
        <v>865</v>
      </c>
      <c r="C14" s="466" t="s">
        <v>866</v>
      </c>
    </row>
    <row r="15" spans="1:3" ht="18" customHeight="1">
      <c r="A15" s="463" t="s">
        <v>867</v>
      </c>
      <c r="C15" s="464"/>
    </row>
    <row r="16" spans="1:3" ht="90" customHeight="1">
      <c r="A16" s="1432"/>
      <c r="B16" s="1433"/>
      <c r="C16" s="1434"/>
    </row>
    <row r="17" spans="1:3" ht="18" customHeight="1">
      <c r="A17" s="463" t="s">
        <v>868</v>
      </c>
      <c r="C17" s="464"/>
    </row>
    <row r="18" spans="1:3" ht="90" customHeight="1">
      <c r="A18" s="1432"/>
      <c r="B18" s="1433"/>
      <c r="C18" s="1434"/>
    </row>
  </sheetData>
  <mergeCells count="5">
    <mergeCell ref="A3:C3"/>
    <mergeCell ref="A10:C10"/>
    <mergeCell ref="A12:C12"/>
    <mergeCell ref="A16:C16"/>
    <mergeCell ref="A18:C18"/>
  </mergeCells>
  <phoneticPr fontId="13"/>
  <printOptions horizontalCentered="1"/>
  <pageMargins left="0.39370078740157483" right="0.39370078740157483" top="0.59055118110236227" bottom="0.39370078740157483" header="0.31496062992125984" footer="0.31496062992125984"/>
  <pageSetup paperSize="9" scale="9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EEFD1-B906-4568-8567-0CF7266F92DD}">
  <sheetPr>
    <pageSetUpPr fitToPage="1"/>
  </sheetPr>
  <dimension ref="A1:M23"/>
  <sheetViews>
    <sheetView view="pageBreakPreview" zoomScale="115" zoomScaleNormal="150" zoomScaleSheetLayoutView="115" workbookViewId="0">
      <selection activeCell="A2" sqref="A2:M2"/>
    </sheetView>
  </sheetViews>
  <sheetFormatPr defaultColWidth="8.77734375" defaultRowHeight="13.2"/>
  <cols>
    <col min="1" max="1" width="6.21875" style="468" customWidth="1"/>
    <col min="2" max="3" width="14.77734375" style="468" customWidth="1"/>
    <col min="4" max="5" width="12.77734375" style="468" customWidth="1"/>
    <col min="6" max="6" width="17.77734375" style="468" customWidth="1"/>
    <col min="7" max="12" width="5.21875" style="468" customWidth="1"/>
    <col min="13" max="13" width="2.44140625" style="468" customWidth="1"/>
    <col min="14" max="16384" width="8.77734375" style="468"/>
  </cols>
  <sheetData>
    <row r="1" spans="1:13" ht="20.100000000000001" customHeight="1">
      <c r="A1" s="23" t="s">
        <v>932</v>
      </c>
    </row>
    <row r="2" spans="1:13" ht="20.100000000000001" customHeight="1">
      <c r="A2" s="1435" t="s">
        <v>870</v>
      </c>
      <c r="B2" s="1435"/>
      <c r="C2" s="1435"/>
      <c r="D2" s="1435"/>
      <c r="E2" s="1435"/>
      <c r="F2" s="1435"/>
      <c r="G2" s="1435"/>
      <c r="H2" s="1435"/>
      <c r="I2" s="1435"/>
      <c r="J2" s="1435"/>
      <c r="K2" s="1435"/>
      <c r="L2" s="1435"/>
      <c r="M2" s="1435"/>
    </row>
    <row r="3" spans="1:13" ht="20.100000000000001" customHeight="1">
      <c r="A3" s="469"/>
      <c r="B3" s="469"/>
      <c r="C3" s="469"/>
      <c r="D3" s="469"/>
      <c r="E3" s="469"/>
      <c r="F3" s="469"/>
      <c r="G3" s="469"/>
      <c r="H3" s="469"/>
      <c r="I3" s="469"/>
      <c r="J3" s="469"/>
      <c r="K3" s="469"/>
      <c r="L3" s="469"/>
    </row>
    <row r="4" spans="1:13" ht="20.100000000000001" customHeight="1">
      <c r="A4" s="470"/>
      <c r="B4" s="470"/>
      <c r="C4" s="470"/>
      <c r="D4" s="470"/>
      <c r="E4" s="470"/>
      <c r="F4" s="470"/>
      <c r="G4" s="471"/>
      <c r="H4" s="472" t="s">
        <v>647</v>
      </c>
      <c r="I4" s="472"/>
      <c r="J4" s="472" t="s">
        <v>648</v>
      </c>
      <c r="K4" s="472"/>
      <c r="L4" s="472" t="s">
        <v>156</v>
      </c>
    </row>
    <row r="5" spans="1:13" ht="20.100000000000001" customHeight="1">
      <c r="A5" s="1436" t="s">
        <v>998</v>
      </c>
      <c r="B5" s="1436"/>
      <c r="C5" s="470" t="s">
        <v>871</v>
      </c>
      <c r="D5" s="470"/>
      <c r="E5" s="470"/>
      <c r="F5" s="470"/>
      <c r="G5" s="470"/>
      <c r="H5" s="470"/>
      <c r="I5" s="470"/>
      <c r="J5" s="470"/>
      <c r="K5" s="470"/>
      <c r="L5" s="470"/>
    </row>
    <row r="6" spans="1:13" ht="20.100000000000001" customHeight="1">
      <c r="A6" s="467"/>
      <c r="B6" s="467"/>
      <c r="C6" s="467"/>
      <c r="D6" s="467"/>
      <c r="E6" s="467"/>
      <c r="F6" s="467"/>
      <c r="G6" s="467"/>
      <c r="H6" s="467"/>
      <c r="I6" s="467"/>
      <c r="J6" s="467"/>
      <c r="K6" s="467"/>
      <c r="L6" s="467"/>
    </row>
    <row r="7" spans="1:13" s="474" customFormat="1" ht="20.100000000000001" customHeight="1">
      <c r="A7" s="1437" t="s">
        <v>872</v>
      </c>
      <c r="B7" s="1437"/>
      <c r="C7" s="1437"/>
      <c r="D7" s="473" t="s">
        <v>873</v>
      </c>
      <c r="E7" s="1438"/>
      <c r="F7" s="1438"/>
      <c r="G7" s="1438"/>
      <c r="H7" s="1438"/>
      <c r="I7" s="1438"/>
      <c r="J7" s="1438"/>
      <c r="K7" s="1438"/>
      <c r="L7" s="1438"/>
    </row>
    <row r="8" spans="1:13" ht="20.100000000000001" customHeight="1">
      <c r="A8" s="475"/>
      <c r="B8" s="475"/>
      <c r="C8" s="475"/>
      <c r="D8" s="476"/>
      <c r="E8" s="1439"/>
      <c r="F8" s="1439"/>
      <c r="G8" s="1439"/>
      <c r="H8" s="1439"/>
      <c r="I8" s="1439"/>
      <c r="J8" s="1439"/>
      <c r="K8" s="1439"/>
      <c r="L8" s="1439"/>
    </row>
    <row r="9" spans="1:13" ht="20.100000000000001" customHeight="1">
      <c r="A9" s="475"/>
      <c r="B9" s="475"/>
      <c r="C9" s="475"/>
      <c r="D9" s="1440" t="s">
        <v>874</v>
      </c>
      <c r="E9" s="1440"/>
      <c r="F9" s="1441"/>
      <c r="G9" s="1441"/>
      <c r="H9" s="1441"/>
      <c r="I9" s="1441"/>
      <c r="J9" s="1441"/>
      <c r="K9" s="1441"/>
      <c r="L9" s="1441"/>
    </row>
    <row r="10" spans="1:13" ht="20.100000000000001" customHeight="1">
      <c r="D10" s="1443"/>
      <c r="E10" s="1443"/>
      <c r="F10" s="1442"/>
      <c r="G10" s="1442"/>
      <c r="H10" s="1442"/>
      <c r="I10" s="1442"/>
      <c r="J10" s="1442"/>
      <c r="K10" s="1442"/>
      <c r="L10" s="1442"/>
    </row>
    <row r="11" spans="1:13" ht="20.100000000000001" customHeight="1">
      <c r="A11" s="1448"/>
      <c r="B11" s="1448"/>
      <c r="C11" s="1448"/>
      <c r="D11" s="1448"/>
      <c r="E11" s="1448"/>
      <c r="F11" s="1448"/>
      <c r="G11" s="1448"/>
      <c r="H11" s="1448"/>
      <c r="I11" s="1448"/>
      <c r="J11" s="1448"/>
      <c r="K11" s="1448"/>
      <c r="L11" s="1448"/>
    </row>
    <row r="12" spans="1:13" ht="20.100000000000001" customHeight="1">
      <c r="A12" s="477"/>
      <c r="B12" s="477"/>
      <c r="C12" s="477"/>
      <c r="D12" s="477"/>
      <c r="E12" s="477"/>
      <c r="F12" s="477"/>
      <c r="G12" s="477"/>
      <c r="H12" s="477"/>
      <c r="I12" s="477"/>
      <c r="J12" s="477"/>
      <c r="K12" s="477"/>
      <c r="L12" s="477"/>
    </row>
    <row r="13" spans="1:13" s="480" customFormat="1" ht="20.100000000000001" customHeight="1">
      <c r="A13" s="478" t="s">
        <v>875</v>
      </c>
      <c r="B13" s="479"/>
      <c r="C13" s="479"/>
      <c r="D13" s="479"/>
      <c r="E13" s="479"/>
      <c r="F13" s="479"/>
      <c r="G13" s="479"/>
      <c r="H13" s="479"/>
      <c r="I13" s="479"/>
      <c r="J13" s="479"/>
      <c r="K13" s="479"/>
      <c r="L13" s="479"/>
    </row>
    <row r="14" spans="1:13" ht="20.100000000000001" customHeight="1"/>
    <row r="15" spans="1:13" ht="30" customHeight="1">
      <c r="B15" s="481"/>
      <c r="C15" s="1449" t="s">
        <v>876</v>
      </c>
      <c r="D15" s="1450"/>
      <c r="E15" s="1450"/>
      <c r="F15" s="1450"/>
      <c r="G15" s="1450"/>
      <c r="H15" s="1450"/>
      <c r="I15" s="1451"/>
    </row>
    <row r="16" spans="1:13" ht="30" customHeight="1">
      <c r="B16" s="481"/>
      <c r="C16" s="1452" t="s">
        <v>877</v>
      </c>
      <c r="D16" s="1452"/>
      <c r="E16" s="1452"/>
      <c r="F16" s="1452"/>
      <c r="G16" s="1452"/>
      <c r="H16" s="1452"/>
      <c r="I16" s="1452"/>
    </row>
    <row r="17" spans="2:9" ht="30" customHeight="1">
      <c r="B17" s="481"/>
      <c r="C17" s="1452" t="s">
        <v>878</v>
      </c>
      <c r="D17" s="1452"/>
      <c r="E17" s="1452"/>
      <c r="F17" s="1452"/>
      <c r="G17" s="1452"/>
      <c r="H17" s="1452"/>
      <c r="I17" s="1452"/>
    </row>
    <row r="18" spans="2:9" ht="30" customHeight="1">
      <c r="B18" s="500"/>
      <c r="C18" s="1447" t="s">
        <v>879</v>
      </c>
      <c r="D18" s="1447"/>
      <c r="E18" s="1447"/>
      <c r="F18" s="1447"/>
      <c r="G18" s="1447"/>
      <c r="H18" s="1447"/>
      <c r="I18" s="1447"/>
    </row>
    <row r="19" spans="2:9" s="482" customFormat="1" ht="30" customHeight="1">
      <c r="B19" s="500"/>
      <c r="C19" s="1444" t="s">
        <v>880</v>
      </c>
      <c r="D19" s="1445"/>
      <c r="E19" s="1445"/>
      <c r="F19" s="1445"/>
      <c r="G19" s="1445"/>
      <c r="H19" s="1445"/>
      <c r="I19" s="1446"/>
    </row>
    <row r="20" spans="2:9" s="482" customFormat="1" ht="30" customHeight="1">
      <c r="B20" s="500"/>
      <c r="C20" s="1444" t="s">
        <v>881</v>
      </c>
      <c r="D20" s="1445"/>
      <c r="E20" s="1445"/>
      <c r="F20" s="1445"/>
      <c r="G20" s="1445"/>
      <c r="H20" s="1445"/>
      <c r="I20" s="1446"/>
    </row>
    <row r="21" spans="2:9" s="482" customFormat="1" ht="30" customHeight="1">
      <c r="B21" s="500"/>
      <c r="C21" s="1447" t="s">
        <v>882</v>
      </c>
      <c r="D21" s="1447"/>
      <c r="E21" s="1447"/>
      <c r="F21" s="1447"/>
      <c r="G21" s="1447"/>
      <c r="H21" s="1447"/>
      <c r="I21" s="1447"/>
    </row>
    <row r="22" spans="2:9" s="483" customFormat="1" ht="30" customHeight="1">
      <c r="B22" s="483" t="s">
        <v>883</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3"/>
  <dataValidations count="1">
    <dataValidation type="list" allowBlank="1" showInputMessage="1" showErrorMessage="1" sqref="B15:B21" xr:uid="{A49CC211-2F46-4C94-824A-5B57DCFEAF99}">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688E0-E4AA-410C-80D4-50AC3D1898F8}">
  <sheetPr>
    <pageSetUpPr fitToPage="1"/>
  </sheetPr>
  <dimension ref="B1:C18"/>
  <sheetViews>
    <sheetView showGridLines="0" view="pageBreakPreview" topLeftCell="A4" zoomScale="120" zoomScaleNormal="150" zoomScaleSheetLayoutView="120" workbookViewId="0">
      <selection activeCell="C1" sqref="C1"/>
    </sheetView>
  </sheetViews>
  <sheetFormatPr defaultColWidth="9.21875" defaultRowHeight="13.2"/>
  <cols>
    <col min="1" max="1" width="1" style="488" customWidth="1"/>
    <col min="2" max="2" width="7.77734375" style="488" customWidth="1"/>
    <col min="3" max="3" width="110.77734375" style="489" customWidth="1"/>
    <col min="4" max="4" width="1" style="488" customWidth="1"/>
    <col min="5" max="10" width="9.21875" style="488"/>
    <col min="11" max="11" width="8.77734375" style="488" customWidth="1"/>
    <col min="12" max="16384" width="9.21875" style="488"/>
  </cols>
  <sheetData>
    <row r="1" spans="2:3" s="486" customFormat="1">
      <c r="B1" s="484" t="s">
        <v>884</v>
      </c>
      <c r="C1" s="485"/>
    </row>
    <row r="2" spans="2:3" s="486" customFormat="1">
      <c r="C2" s="487" t="s">
        <v>885</v>
      </c>
    </row>
    <row r="3" spans="2:3" ht="6" customHeight="1"/>
    <row r="4" spans="2:3">
      <c r="B4" s="490" t="s">
        <v>886</v>
      </c>
      <c r="C4" s="491" t="s">
        <v>887</v>
      </c>
    </row>
    <row r="5" spans="2:3">
      <c r="B5" s="490" t="s">
        <v>888</v>
      </c>
      <c r="C5" s="491" t="s">
        <v>889</v>
      </c>
    </row>
    <row r="6" spans="2:3" ht="19.2">
      <c r="B6" s="490" t="s">
        <v>890</v>
      </c>
      <c r="C6" s="491" t="s">
        <v>891</v>
      </c>
    </row>
    <row r="7" spans="2:3">
      <c r="B7" s="490" t="s">
        <v>892</v>
      </c>
      <c r="C7" s="491" t="s">
        <v>893</v>
      </c>
    </row>
    <row r="8" spans="2:3" ht="19.2">
      <c r="B8" s="490" t="s">
        <v>894</v>
      </c>
      <c r="C8" s="491" t="s">
        <v>895</v>
      </c>
    </row>
    <row r="9" spans="2:3">
      <c r="B9" s="490" t="s">
        <v>896</v>
      </c>
      <c r="C9" s="491" t="s">
        <v>897</v>
      </c>
    </row>
    <row r="10" spans="2:3" ht="110.1" customHeight="1">
      <c r="B10" s="490" t="s">
        <v>898</v>
      </c>
      <c r="C10" s="491" t="s">
        <v>899</v>
      </c>
    </row>
    <row r="11" spans="2:3" ht="110.1" customHeight="1">
      <c r="B11" s="490" t="s">
        <v>900</v>
      </c>
      <c r="C11" s="491" t="s">
        <v>901</v>
      </c>
    </row>
    <row r="12" spans="2:3" ht="28.8">
      <c r="B12" s="490" t="s">
        <v>902</v>
      </c>
      <c r="C12" s="491" t="s">
        <v>903</v>
      </c>
    </row>
    <row r="13" spans="2:3" ht="48">
      <c r="B13" s="490" t="s">
        <v>904</v>
      </c>
      <c r="C13" s="491" t="s">
        <v>905</v>
      </c>
    </row>
    <row r="14" spans="2:3" ht="28.8">
      <c r="B14" s="490" t="s">
        <v>906</v>
      </c>
      <c r="C14" s="491" t="s">
        <v>907</v>
      </c>
    </row>
    <row r="15" spans="2:3">
      <c r="B15" s="490" t="s">
        <v>908</v>
      </c>
      <c r="C15" s="491" t="s">
        <v>909</v>
      </c>
    </row>
    <row r="16" spans="2:3">
      <c r="B16" s="490" t="s">
        <v>910</v>
      </c>
      <c r="C16" s="491" t="s">
        <v>911</v>
      </c>
    </row>
    <row r="17" spans="2:3">
      <c r="B17" s="490" t="s">
        <v>912</v>
      </c>
      <c r="C17" s="491" t="s">
        <v>913</v>
      </c>
    </row>
    <row r="18" spans="2:3">
      <c r="B18" s="492" t="s">
        <v>914</v>
      </c>
      <c r="C18" s="485"/>
    </row>
  </sheetData>
  <phoneticPr fontId="13"/>
  <printOptions horizontalCentered="1"/>
  <pageMargins left="0.23622047244094491" right="0.23622047244094491" top="0.74803149606299213" bottom="0.74803149606299213" header="0.31496062992125984" footer="0.31496062992125984"/>
  <pageSetup paperSize="9" scale="8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77193-4593-46A9-A587-1BD8853D64D5}">
  <sheetPr>
    <pageSetUpPr fitToPage="1"/>
  </sheetPr>
  <dimension ref="B1:C16"/>
  <sheetViews>
    <sheetView showGridLines="0" view="pageBreakPreview" zoomScale="110" zoomScaleNormal="150" zoomScaleSheetLayoutView="110" workbookViewId="0">
      <selection activeCell="C1" sqref="C1"/>
    </sheetView>
  </sheetViews>
  <sheetFormatPr defaultColWidth="9.21875" defaultRowHeight="13.2"/>
  <cols>
    <col min="1" max="1" width="1" style="488" customWidth="1"/>
    <col min="2" max="2" width="7.77734375" style="488" customWidth="1"/>
    <col min="3" max="3" width="110.77734375" style="488" customWidth="1"/>
    <col min="4" max="4" width="1" style="488" customWidth="1"/>
    <col min="5" max="10" width="9.21875" style="488"/>
    <col min="11" max="11" width="8.77734375" style="488" customWidth="1"/>
    <col min="12" max="16384" width="9.21875" style="488"/>
  </cols>
  <sheetData>
    <row r="1" spans="2:3">
      <c r="B1" s="484" t="s">
        <v>915</v>
      </c>
      <c r="C1" s="486"/>
    </row>
    <row r="2" spans="2:3" ht="26.4">
      <c r="B2" s="486"/>
      <c r="C2" s="487" t="s">
        <v>916</v>
      </c>
    </row>
    <row r="3" spans="2:3" ht="6" customHeight="1"/>
    <row r="4" spans="2:3">
      <c r="B4" s="490" t="s">
        <v>886</v>
      </c>
      <c r="C4" s="491" t="s">
        <v>887</v>
      </c>
    </row>
    <row r="5" spans="2:3">
      <c r="B5" s="490" t="s">
        <v>888</v>
      </c>
      <c r="C5" s="491" t="s">
        <v>917</v>
      </c>
    </row>
    <row r="6" spans="2:3" ht="19.2">
      <c r="B6" s="490" t="s">
        <v>890</v>
      </c>
      <c r="C6" s="491" t="s">
        <v>918</v>
      </c>
    </row>
    <row r="7" spans="2:3">
      <c r="B7" s="490" t="s">
        <v>892</v>
      </c>
      <c r="C7" s="491" t="s">
        <v>893</v>
      </c>
    </row>
    <row r="8" spans="2:3" ht="19.2">
      <c r="B8" s="490" t="s">
        <v>894</v>
      </c>
      <c r="C8" s="491" t="s">
        <v>895</v>
      </c>
    </row>
    <row r="9" spans="2:3">
      <c r="B9" s="490" t="s">
        <v>896</v>
      </c>
      <c r="C9" s="491" t="s">
        <v>897</v>
      </c>
    </row>
    <row r="10" spans="2:3" ht="105" customHeight="1">
      <c r="B10" s="490" t="s">
        <v>898</v>
      </c>
      <c r="C10" s="491" t="s">
        <v>919</v>
      </c>
    </row>
    <row r="11" spans="2:3" ht="28.8">
      <c r="B11" s="490" t="s">
        <v>902</v>
      </c>
      <c r="C11" s="491" t="s">
        <v>920</v>
      </c>
    </row>
    <row r="12" spans="2:3" ht="48">
      <c r="B12" s="490" t="s">
        <v>904</v>
      </c>
      <c r="C12" s="491" t="s">
        <v>921</v>
      </c>
    </row>
    <row r="13" spans="2:3" ht="38.4">
      <c r="B13" s="490" t="s">
        <v>906</v>
      </c>
      <c r="C13" s="491" t="s">
        <v>922</v>
      </c>
    </row>
    <row r="14" spans="2:3">
      <c r="B14" s="490" t="s">
        <v>908</v>
      </c>
      <c r="C14" s="491" t="s">
        <v>909</v>
      </c>
    </row>
    <row r="15" spans="2:3">
      <c r="B15" s="490" t="s">
        <v>910</v>
      </c>
      <c r="C15" s="491" t="s">
        <v>911</v>
      </c>
    </row>
    <row r="16" spans="2:3">
      <c r="B16" s="490" t="s">
        <v>912</v>
      </c>
      <c r="C16" s="491" t="s">
        <v>913</v>
      </c>
    </row>
  </sheetData>
  <phoneticPr fontId="13"/>
  <printOptions horizontalCentered="1"/>
  <pageMargins left="0.23622047244094491" right="0.23622047244094491" top="0.74803149606299213" bottom="0.74803149606299213" header="0.31496062992125984" footer="0.31496062992125984"/>
  <pageSetup paperSize="9" scale="8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EA3B8-2F8D-45BB-814D-37ED0E1BB628}">
  <sheetPr>
    <pageSetUpPr fitToPage="1"/>
  </sheetPr>
  <dimension ref="B1:C15"/>
  <sheetViews>
    <sheetView showGridLines="0" view="pageBreakPreview" zoomScale="110" zoomScaleNormal="150" zoomScaleSheetLayoutView="110" workbookViewId="0">
      <selection activeCell="C1" sqref="C1"/>
    </sheetView>
  </sheetViews>
  <sheetFormatPr defaultColWidth="9.21875" defaultRowHeight="13.2"/>
  <cols>
    <col min="1" max="1" width="1" style="488" customWidth="1"/>
    <col min="2" max="2" width="7.77734375" style="488" customWidth="1"/>
    <col min="3" max="3" width="110.77734375" style="489" customWidth="1"/>
    <col min="4" max="4" width="1" style="488" customWidth="1"/>
    <col min="5" max="10" width="9.21875" style="488"/>
    <col min="11" max="11" width="8.77734375" style="488" customWidth="1"/>
    <col min="12" max="16384" width="9.21875" style="488"/>
  </cols>
  <sheetData>
    <row r="1" spans="2:3">
      <c r="B1" s="484" t="s">
        <v>923</v>
      </c>
      <c r="C1" s="486"/>
    </row>
    <row r="2" spans="2:3" ht="26.4">
      <c r="B2" s="486"/>
      <c r="C2" s="487" t="s">
        <v>924</v>
      </c>
    </row>
    <row r="3" spans="2:3" ht="6" customHeight="1"/>
    <row r="4" spans="2:3" s="486" customFormat="1">
      <c r="B4" s="490" t="s">
        <v>886</v>
      </c>
      <c r="C4" s="491" t="s">
        <v>925</v>
      </c>
    </row>
    <row r="5" spans="2:3" s="486" customFormat="1" ht="19.2">
      <c r="B5" s="490" t="s">
        <v>888</v>
      </c>
      <c r="C5" s="491" t="s">
        <v>926</v>
      </c>
    </row>
    <row r="6" spans="2:3" s="486" customFormat="1" ht="19.2">
      <c r="B6" s="490" t="s">
        <v>890</v>
      </c>
      <c r="C6" s="491" t="s">
        <v>927</v>
      </c>
    </row>
    <row r="7" spans="2:3" s="486" customFormat="1" ht="19.2">
      <c r="B7" s="490" t="s">
        <v>894</v>
      </c>
      <c r="C7" s="491" t="s">
        <v>895</v>
      </c>
    </row>
    <row r="8" spans="2:3" s="486" customFormat="1">
      <c r="B8" s="490" t="s">
        <v>896</v>
      </c>
      <c r="C8" s="491" t="s">
        <v>897</v>
      </c>
    </row>
    <row r="9" spans="2:3" s="486" customFormat="1" ht="76.8">
      <c r="B9" s="490" t="s">
        <v>898</v>
      </c>
      <c r="C9" s="491" t="s">
        <v>928</v>
      </c>
    </row>
    <row r="10" spans="2:3" s="486" customFormat="1" ht="76.8">
      <c r="B10" s="490" t="s">
        <v>900</v>
      </c>
      <c r="C10" s="491" t="s">
        <v>929</v>
      </c>
    </row>
    <row r="11" spans="2:3" s="486" customFormat="1" ht="28.8">
      <c r="B11" s="490" t="s">
        <v>902</v>
      </c>
      <c r="C11" s="491" t="s">
        <v>903</v>
      </c>
    </row>
    <row r="12" spans="2:3" s="486" customFormat="1" ht="48">
      <c r="B12" s="490" t="s">
        <v>904</v>
      </c>
      <c r="C12" s="491" t="s">
        <v>905</v>
      </c>
    </row>
    <row r="13" spans="2:3" s="486" customFormat="1">
      <c r="B13" s="490" t="s">
        <v>908</v>
      </c>
      <c r="C13" s="491" t="s">
        <v>930</v>
      </c>
    </row>
    <row r="14" spans="2:3" s="486" customFormat="1">
      <c r="B14" s="490" t="s">
        <v>910</v>
      </c>
      <c r="C14" s="491" t="s">
        <v>931</v>
      </c>
    </row>
    <row r="15" spans="2:3">
      <c r="B15" s="493"/>
    </row>
  </sheetData>
  <phoneticPr fontId="13"/>
  <printOptions horizontalCentered="1"/>
  <pageMargins left="0.23622047244094491" right="0.23622047244094491" top="0.74803149606299213" bottom="0.74803149606299213" header="0.31496062992125984" footer="0.31496062992125984"/>
  <pageSetup paperSize="9" scale="8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Q86"/>
  <sheetViews>
    <sheetView view="pageBreakPreview" zoomScaleNormal="100" zoomScaleSheetLayoutView="100" workbookViewId="0">
      <selection activeCell="J7" sqref="J7:Q7"/>
    </sheetView>
  </sheetViews>
  <sheetFormatPr defaultColWidth="9" defaultRowHeight="18" customHeight="1"/>
  <cols>
    <col min="1" max="1" width="2.77734375" style="23" customWidth="1"/>
    <col min="2" max="2" width="4.44140625" style="23" customWidth="1"/>
    <col min="3" max="9" width="4.77734375" style="23" customWidth="1"/>
    <col min="10" max="17" width="5.77734375" style="23" customWidth="1"/>
    <col min="18" max="18" width="9.77734375" style="23" customWidth="1"/>
    <col min="19" max="24" width="4.77734375" style="23" customWidth="1"/>
    <col min="25" max="16384" width="9" style="23"/>
  </cols>
  <sheetData>
    <row r="1" spans="1:17" ht="13.2">
      <c r="A1" s="3" t="s">
        <v>201</v>
      </c>
      <c r="B1" s="3"/>
      <c r="C1" s="3"/>
      <c r="D1" s="3"/>
      <c r="E1" s="3"/>
      <c r="F1" s="3"/>
      <c r="G1" s="3"/>
      <c r="H1" s="3"/>
      <c r="I1" s="3"/>
      <c r="J1" s="3"/>
      <c r="K1" s="3"/>
      <c r="L1" s="3"/>
      <c r="M1" s="3"/>
      <c r="N1" s="3"/>
      <c r="O1" s="3"/>
      <c r="P1" s="3"/>
      <c r="Q1" s="3"/>
    </row>
    <row r="2" spans="1:17" ht="18" customHeight="1">
      <c r="A2" s="1476" t="s">
        <v>6</v>
      </c>
      <c r="B2" s="1476"/>
      <c r="C2" s="1476"/>
      <c r="D2" s="1476"/>
      <c r="E2" s="1476"/>
      <c r="F2" s="1476"/>
      <c r="G2" s="1476"/>
      <c r="H2" s="1476"/>
      <c r="I2" s="1476"/>
      <c r="J2" s="1476"/>
      <c r="K2" s="1476"/>
      <c r="L2" s="1476"/>
      <c r="M2" s="1476"/>
      <c r="N2" s="1476"/>
      <c r="O2" s="1476"/>
      <c r="P2" s="1476"/>
      <c r="Q2" s="1476"/>
    </row>
    <row r="3" spans="1:17" ht="20.25" customHeight="1">
      <c r="A3" s="1476"/>
      <c r="B3" s="1476"/>
      <c r="C3" s="1476"/>
      <c r="D3" s="1476"/>
      <c r="E3" s="1476"/>
      <c r="F3" s="1476"/>
      <c r="G3" s="1476"/>
      <c r="H3" s="1476"/>
      <c r="I3" s="1476"/>
      <c r="J3" s="1476"/>
      <c r="K3" s="1476"/>
      <c r="L3" s="1476"/>
      <c r="M3" s="1476"/>
      <c r="N3" s="1476"/>
      <c r="O3" s="1476"/>
      <c r="P3" s="1476"/>
      <c r="Q3" s="1476"/>
    </row>
    <row r="4" spans="1:17" ht="21" customHeight="1">
      <c r="B4" s="132"/>
      <c r="C4" s="132"/>
      <c r="D4" s="132"/>
      <c r="E4" s="126"/>
      <c r="F4" s="126"/>
      <c r="G4" s="126"/>
      <c r="H4" s="126"/>
      <c r="I4" s="126"/>
      <c r="J4" s="126" t="s">
        <v>7</v>
      </c>
      <c r="K4" s="132"/>
      <c r="L4" s="133"/>
      <c r="M4" s="1480" t="s">
        <v>40</v>
      </c>
      <c r="N4" s="1481"/>
      <c r="O4" s="1481"/>
      <c r="P4" s="1481"/>
      <c r="Q4" s="1481"/>
    </row>
    <row r="5" spans="1:17" ht="21" customHeight="1">
      <c r="A5" s="1361" t="s">
        <v>110</v>
      </c>
      <c r="B5" s="1362"/>
      <c r="C5" s="1362"/>
      <c r="D5" s="1363"/>
      <c r="E5" s="1308" t="s">
        <v>134</v>
      </c>
      <c r="F5" s="1354"/>
      <c r="G5" s="1354"/>
      <c r="H5" s="1354"/>
      <c r="I5" s="1325"/>
      <c r="J5" s="1477" t="s" ph="1">
        <v>8</v>
      </c>
      <c r="K5" s="1478"/>
      <c r="L5" s="1478"/>
      <c r="M5" s="1478"/>
      <c r="N5" s="1478"/>
      <c r="O5" s="1478"/>
      <c r="P5" s="1478"/>
      <c r="Q5" s="1479"/>
    </row>
    <row r="6" spans="1:17" ht="21" customHeight="1">
      <c r="A6" s="1342" t="s">
        <v>9</v>
      </c>
      <c r="B6" s="1343"/>
      <c r="C6" s="1343"/>
      <c r="D6" s="1344"/>
      <c r="E6" s="1308" t="s">
        <v>10</v>
      </c>
      <c r="F6" s="1354"/>
      <c r="G6" s="1354"/>
      <c r="H6" s="1354"/>
      <c r="I6" s="1325"/>
      <c r="J6" s="1724" t="s">
        <v>111</v>
      </c>
      <c r="K6" s="710"/>
      <c r="L6" s="710"/>
      <c r="M6" s="711"/>
      <c r="N6" s="1724" t="s">
        <v>1108</v>
      </c>
      <c r="O6" s="710"/>
      <c r="P6" s="710"/>
      <c r="Q6" s="711"/>
    </row>
    <row r="7" spans="1:17" ht="21" customHeight="1">
      <c r="A7" s="1454" ph="1"/>
      <c r="B7" s="1455"/>
      <c r="C7" s="1455"/>
      <c r="D7" s="1456"/>
      <c r="E7" s="1468"/>
      <c r="F7" s="1469"/>
      <c r="G7" s="1469"/>
      <c r="H7" s="1469"/>
      <c r="I7" s="1469"/>
      <c r="J7" s="1461" ph="1"/>
      <c r="K7" s="1462" ph="1"/>
      <c r="L7" s="1462" ph="1"/>
      <c r="M7" s="1462" ph="1"/>
      <c r="N7" s="1463" ph="1"/>
      <c r="O7" s="1463" ph="1"/>
      <c r="P7" s="1463" ph="1"/>
      <c r="Q7" s="1464" ph="1"/>
    </row>
    <row r="8" spans="1:17" ht="21" customHeight="1">
      <c r="A8" s="1457"/>
      <c r="B8" s="1458"/>
      <c r="C8" s="1458"/>
      <c r="D8" s="1459"/>
      <c r="E8" s="1468"/>
      <c r="F8" s="1469"/>
      <c r="G8" s="1469"/>
      <c r="H8" s="1469"/>
      <c r="I8" s="1469"/>
      <c r="J8" s="1473"/>
      <c r="K8" s="1474"/>
      <c r="L8" s="1474"/>
      <c r="M8" s="1475"/>
      <c r="N8" s="1473"/>
      <c r="O8" s="1474"/>
      <c r="P8" s="1474"/>
      <c r="Q8" s="1475"/>
    </row>
    <row r="9" spans="1:17" ht="21" customHeight="1">
      <c r="A9" s="1454" ph="1"/>
      <c r="B9" s="1455" ph="1"/>
      <c r="C9" s="1455" ph="1"/>
      <c r="D9" s="1456" ph="1"/>
      <c r="E9" s="1468"/>
      <c r="F9" s="1469"/>
      <c r="G9" s="1469"/>
      <c r="H9" s="1469"/>
      <c r="I9" s="1469"/>
      <c r="J9" s="1461" ph="1"/>
      <c r="K9" s="1462" ph="1"/>
      <c r="L9" s="1462" ph="1"/>
      <c r="M9" s="1462" ph="1"/>
      <c r="N9" s="1463" ph="1"/>
      <c r="O9" s="1463" ph="1"/>
      <c r="P9" s="1463" ph="1"/>
      <c r="Q9" s="1464" ph="1"/>
    </row>
    <row r="10" spans="1:17" ht="21" customHeight="1">
      <c r="A10" s="1457" ph="1"/>
      <c r="B10" s="1458" ph="1"/>
      <c r="C10" s="1458" ph="1"/>
      <c r="D10" s="1459" ph="1"/>
      <c r="E10" s="1468"/>
      <c r="F10" s="1469"/>
      <c r="G10" s="1469"/>
      <c r="H10" s="1469"/>
      <c r="I10" s="1469"/>
      <c r="J10" s="1470"/>
      <c r="K10" s="1471"/>
      <c r="L10" s="1471"/>
      <c r="M10" s="1472"/>
      <c r="N10" s="1470"/>
      <c r="O10" s="1471"/>
      <c r="P10" s="1471"/>
      <c r="Q10" s="1472"/>
    </row>
    <row r="11" spans="1:17" ht="21" customHeight="1">
      <c r="A11" s="1454" ph="1"/>
      <c r="B11" s="1455" ph="1"/>
      <c r="C11" s="1455" ph="1"/>
      <c r="D11" s="1456" ph="1"/>
      <c r="E11" s="1468"/>
      <c r="F11" s="1469"/>
      <c r="G11" s="1469"/>
      <c r="H11" s="1469"/>
      <c r="I11" s="1469"/>
      <c r="J11" s="1461" ph="1"/>
      <c r="K11" s="1462" ph="1"/>
      <c r="L11" s="1462" ph="1"/>
      <c r="M11" s="1462" ph="1"/>
      <c r="N11" s="1463" ph="1"/>
      <c r="O11" s="1463" ph="1"/>
      <c r="P11" s="1463" ph="1"/>
      <c r="Q11" s="1464" ph="1"/>
    </row>
    <row r="12" spans="1:17" ht="21" customHeight="1">
      <c r="A12" s="1457" ph="1"/>
      <c r="B12" s="1458" ph="1"/>
      <c r="C12" s="1458" ph="1"/>
      <c r="D12" s="1459" ph="1"/>
      <c r="E12" s="1468"/>
      <c r="F12" s="1469"/>
      <c r="G12" s="1469"/>
      <c r="H12" s="1469"/>
      <c r="I12" s="1469"/>
      <c r="J12" s="1470"/>
      <c r="K12" s="1471"/>
      <c r="L12" s="1471"/>
      <c r="M12" s="1472"/>
      <c r="N12" s="1470"/>
      <c r="O12" s="1471"/>
      <c r="P12" s="1471"/>
      <c r="Q12" s="1472"/>
    </row>
    <row r="13" spans="1:17" ht="21" customHeight="1">
      <c r="A13" s="1454" ph="1"/>
      <c r="B13" s="1455" ph="1"/>
      <c r="C13" s="1455" ph="1"/>
      <c r="D13" s="1456" ph="1"/>
      <c r="E13" s="1468"/>
      <c r="F13" s="1469"/>
      <c r="G13" s="1469"/>
      <c r="H13" s="1469"/>
      <c r="I13" s="1469"/>
      <c r="J13" s="1461" ph="1"/>
      <c r="K13" s="1462" ph="1"/>
      <c r="L13" s="1462" ph="1"/>
      <c r="M13" s="1462" ph="1"/>
      <c r="N13" s="1463" ph="1"/>
      <c r="O13" s="1463" ph="1"/>
      <c r="P13" s="1463" ph="1"/>
      <c r="Q13" s="1464" ph="1"/>
    </row>
    <row r="14" spans="1:17" ht="21" customHeight="1">
      <c r="A14" s="1457" ph="1"/>
      <c r="B14" s="1458" ph="1"/>
      <c r="C14" s="1458" ph="1"/>
      <c r="D14" s="1459" ph="1"/>
      <c r="E14" s="1468"/>
      <c r="F14" s="1469"/>
      <c r="G14" s="1469"/>
      <c r="H14" s="1469"/>
      <c r="I14" s="1469"/>
      <c r="J14" s="1470"/>
      <c r="K14" s="1471"/>
      <c r="L14" s="1471"/>
      <c r="M14" s="1472"/>
      <c r="N14" s="1470"/>
      <c r="O14" s="1471"/>
      <c r="P14" s="1471"/>
      <c r="Q14" s="1472"/>
    </row>
    <row r="15" spans="1:17" ht="21" customHeight="1">
      <c r="A15" s="1454" ph="1"/>
      <c r="B15" s="1455" ph="1"/>
      <c r="C15" s="1455" ph="1"/>
      <c r="D15" s="1456" ph="1"/>
      <c r="E15" s="1468"/>
      <c r="F15" s="1469"/>
      <c r="G15" s="1469"/>
      <c r="H15" s="1469"/>
      <c r="I15" s="1469"/>
      <c r="J15" s="1461" ph="1"/>
      <c r="K15" s="1462" ph="1"/>
      <c r="L15" s="1462" ph="1"/>
      <c r="M15" s="1462" ph="1"/>
      <c r="N15" s="1463" ph="1"/>
      <c r="O15" s="1463" ph="1"/>
      <c r="P15" s="1463" ph="1"/>
      <c r="Q15" s="1464" ph="1"/>
    </row>
    <row r="16" spans="1:17" ht="21" customHeight="1">
      <c r="A16" s="1457" ph="1"/>
      <c r="B16" s="1458" ph="1"/>
      <c r="C16" s="1458" ph="1"/>
      <c r="D16" s="1459" ph="1"/>
      <c r="E16" s="1468"/>
      <c r="F16" s="1469"/>
      <c r="G16" s="1469"/>
      <c r="H16" s="1469"/>
      <c r="I16" s="1469"/>
      <c r="J16" s="1470"/>
      <c r="K16" s="1471"/>
      <c r="L16" s="1471"/>
      <c r="M16" s="1472"/>
      <c r="N16" s="1470"/>
      <c r="O16" s="1471"/>
      <c r="P16" s="1471"/>
      <c r="Q16" s="1472"/>
    </row>
    <row r="17" spans="1:17" ht="21" customHeight="1">
      <c r="A17" s="1454" ph="1"/>
      <c r="B17" s="1455" ph="1"/>
      <c r="C17" s="1455" ph="1"/>
      <c r="D17" s="1456" ph="1"/>
      <c r="E17" s="1468"/>
      <c r="F17" s="1469"/>
      <c r="G17" s="1469"/>
      <c r="H17" s="1469"/>
      <c r="I17" s="1469"/>
      <c r="J17" s="1461" ph="1"/>
      <c r="K17" s="1462" ph="1"/>
      <c r="L17" s="1462" ph="1"/>
      <c r="M17" s="1462" ph="1"/>
      <c r="N17" s="1463" ph="1"/>
      <c r="O17" s="1463" ph="1"/>
      <c r="P17" s="1463" ph="1"/>
      <c r="Q17" s="1464" ph="1"/>
    </row>
    <row r="18" spans="1:17" ht="21" customHeight="1">
      <c r="A18" s="1457" ph="1"/>
      <c r="B18" s="1458" ph="1"/>
      <c r="C18" s="1458" ph="1"/>
      <c r="D18" s="1459" ph="1"/>
      <c r="E18" s="1468"/>
      <c r="F18" s="1469"/>
      <c r="G18" s="1469"/>
      <c r="H18" s="1469"/>
      <c r="I18" s="1469"/>
      <c r="J18" s="1470"/>
      <c r="K18" s="1471"/>
      <c r="L18" s="1471"/>
      <c r="M18" s="1472"/>
      <c r="N18" s="1470"/>
      <c r="O18" s="1471"/>
      <c r="P18" s="1471"/>
      <c r="Q18" s="1472"/>
    </row>
    <row r="19" spans="1:17" ht="21" customHeight="1">
      <c r="A19" s="1454" ph="1"/>
      <c r="B19" s="1455" ph="1"/>
      <c r="C19" s="1455" ph="1"/>
      <c r="D19" s="1456" ph="1"/>
      <c r="E19" s="1468"/>
      <c r="F19" s="1469"/>
      <c r="G19" s="1469"/>
      <c r="H19" s="1469"/>
      <c r="I19" s="1469"/>
      <c r="J19" s="1461" ph="1"/>
      <c r="K19" s="1462" ph="1"/>
      <c r="L19" s="1462" ph="1"/>
      <c r="M19" s="1462" ph="1"/>
      <c r="N19" s="1463" ph="1"/>
      <c r="O19" s="1463" ph="1"/>
      <c r="P19" s="1463" ph="1"/>
      <c r="Q19" s="1464" ph="1"/>
    </row>
    <row r="20" spans="1:17" ht="21" customHeight="1">
      <c r="A20" s="1457" ph="1"/>
      <c r="B20" s="1458" ph="1"/>
      <c r="C20" s="1458" ph="1"/>
      <c r="D20" s="1459" ph="1"/>
      <c r="E20" s="1468"/>
      <c r="F20" s="1469"/>
      <c r="G20" s="1469"/>
      <c r="H20" s="1469"/>
      <c r="I20" s="1469"/>
      <c r="J20" s="1470"/>
      <c r="K20" s="1471"/>
      <c r="L20" s="1471"/>
      <c r="M20" s="1472"/>
      <c r="N20" s="1470"/>
      <c r="O20" s="1471"/>
      <c r="P20" s="1471"/>
      <c r="Q20" s="1472"/>
    </row>
    <row r="21" spans="1:17" ht="21" customHeight="1">
      <c r="A21" s="1454" ph="1"/>
      <c r="B21" s="1455" ph="1"/>
      <c r="C21" s="1455" ph="1"/>
      <c r="D21" s="1456" ph="1"/>
      <c r="E21" s="1468"/>
      <c r="F21" s="1469"/>
      <c r="G21" s="1469"/>
      <c r="H21" s="1469"/>
      <c r="I21" s="1469"/>
      <c r="J21" s="1461" ph="1"/>
      <c r="K21" s="1462" ph="1"/>
      <c r="L21" s="1462" ph="1"/>
      <c r="M21" s="1462" ph="1"/>
      <c r="N21" s="1463" ph="1"/>
      <c r="O21" s="1463" ph="1"/>
      <c r="P21" s="1463" ph="1"/>
      <c r="Q21" s="1464" ph="1"/>
    </row>
    <row r="22" spans="1:17" ht="21" customHeight="1">
      <c r="A22" s="1457" ph="1"/>
      <c r="B22" s="1458" ph="1"/>
      <c r="C22" s="1458" ph="1"/>
      <c r="D22" s="1459" ph="1"/>
      <c r="E22" s="1468"/>
      <c r="F22" s="1469"/>
      <c r="G22" s="1469"/>
      <c r="H22" s="1469"/>
      <c r="I22" s="1469"/>
      <c r="J22" s="1470"/>
      <c r="K22" s="1471"/>
      <c r="L22" s="1471"/>
      <c r="M22" s="1472"/>
      <c r="N22" s="1470"/>
      <c r="O22" s="1471"/>
      <c r="P22" s="1471"/>
      <c r="Q22" s="1472"/>
    </row>
    <row r="23" spans="1:17" ht="21" customHeight="1">
      <c r="A23" s="1454" ph="1"/>
      <c r="B23" s="1455" ph="1"/>
      <c r="C23" s="1455" ph="1"/>
      <c r="D23" s="1456" ph="1"/>
      <c r="E23" s="1468"/>
      <c r="F23" s="1469"/>
      <c r="G23" s="1469"/>
      <c r="H23" s="1469"/>
      <c r="I23" s="1469"/>
      <c r="J23" s="1461" ph="1"/>
      <c r="K23" s="1462" ph="1"/>
      <c r="L23" s="1462" ph="1"/>
      <c r="M23" s="1462" ph="1"/>
      <c r="N23" s="1463" ph="1"/>
      <c r="O23" s="1463" ph="1"/>
      <c r="P23" s="1463" ph="1"/>
      <c r="Q23" s="1464" ph="1"/>
    </row>
    <row r="24" spans="1:17" ht="21" customHeight="1">
      <c r="A24" s="1457" ph="1"/>
      <c r="B24" s="1458" ph="1"/>
      <c r="C24" s="1458" ph="1"/>
      <c r="D24" s="1459" ph="1"/>
      <c r="E24" s="1468"/>
      <c r="F24" s="1469"/>
      <c r="G24" s="1469"/>
      <c r="H24" s="1469"/>
      <c r="I24" s="1469"/>
      <c r="J24" s="1470"/>
      <c r="K24" s="1471"/>
      <c r="L24" s="1471"/>
      <c r="M24" s="1472"/>
      <c r="N24" s="1470"/>
      <c r="O24" s="1471"/>
      <c r="P24" s="1471"/>
      <c r="Q24" s="1472"/>
    </row>
    <row r="25" spans="1:17" ht="21" customHeight="1">
      <c r="A25" s="1454" ph="1"/>
      <c r="B25" s="1455" ph="1"/>
      <c r="C25" s="1455" ph="1"/>
      <c r="D25" s="1456" ph="1"/>
      <c r="E25" s="1468"/>
      <c r="F25" s="1469"/>
      <c r="G25" s="1469"/>
      <c r="H25" s="1469"/>
      <c r="I25" s="1469"/>
      <c r="J25" s="1461" ph="1"/>
      <c r="K25" s="1462" ph="1"/>
      <c r="L25" s="1462" ph="1"/>
      <c r="M25" s="1462" ph="1"/>
      <c r="N25" s="1463" ph="1"/>
      <c r="O25" s="1463" ph="1"/>
      <c r="P25" s="1463" ph="1"/>
      <c r="Q25" s="1464" ph="1"/>
    </row>
    <row r="26" spans="1:17" ht="21" customHeight="1">
      <c r="A26" s="1457" ph="1"/>
      <c r="B26" s="1458" ph="1"/>
      <c r="C26" s="1458" ph="1"/>
      <c r="D26" s="1459" ph="1"/>
      <c r="E26" s="1468"/>
      <c r="F26" s="1469"/>
      <c r="G26" s="1469"/>
      <c r="H26" s="1469"/>
      <c r="I26" s="1469"/>
      <c r="J26" s="1470"/>
      <c r="K26" s="1471"/>
      <c r="L26" s="1471"/>
      <c r="M26" s="1472"/>
      <c r="N26" s="1470"/>
      <c r="O26" s="1471"/>
      <c r="P26" s="1471"/>
      <c r="Q26" s="1472"/>
    </row>
    <row r="27" spans="1:17" ht="21" customHeight="1">
      <c r="A27" s="1454" ph="1"/>
      <c r="B27" s="1455" ph="1"/>
      <c r="C27" s="1455" ph="1"/>
      <c r="D27" s="1456" ph="1"/>
      <c r="E27" s="1468"/>
      <c r="F27" s="1469"/>
      <c r="G27" s="1469"/>
      <c r="H27" s="1469"/>
      <c r="I27" s="1469"/>
      <c r="J27" s="1461" ph="1"/>
      <c r="K27" s="1462" ph="1"/>
      <c r="L27" s="1462" ph="1"/>
      <c r="M27" s="1462" ph="1"/>
      <c r="N27" s="1463" ph="1"/>
      <c r="O27" s="1463" ph="1"/>
      <c r="P27" s="1463" ph="1"/>
      <c r="Q27" s="1464" ph="1"/>
    </row>
    <row r="28" spans="1:17" ht="21" customHeight="1">
      <c r="A28" s="1457" ph="1"/>
      <c r="B28" s="1458" ph="1"/>
      <c r="C28" s="1458" ph="1"/>
      <c r="D28" s="1459" ph="1"/>
      <c r="E28" s="1468"/>
      <c r="F28" s="1469"/>
      <c r="G28" s="1469"/>
      <c r="H28" s="1469"/>
      <c r="I28" s="1469"/>
      <c r="J28" s="1465"/>
      <c r="K28" s="1466"/>
      <c r="L28" s="1466"/>
      <c r="M28" s="1466"/>
      <c r="N28" s="1465"/>
      <c r="O28" s="1466"/>
      <c r="P28" s="1466"/>
      <c r="Q28" s="1467"/>
    </row>
    <row r="29" spans="1:17" ht="21" customHeight="1">
      <c r="A29" s="1454" ph="1"/>
      <c r="B29" s="1455" ph="1"/>
      <c r="C29" s="1455" ph="1"/>
      <c r="D29" s="1456" ph="1"/>
      <c r="E29" s="1460"/>
      <c r="F29" s="1354"/>
      <c r="G29" s="1354"/>
      <c r="H29" s="1354"/>
      <c r="I29" s="1354"/>
      <c r="J29" s="1461" ph="1"/>
      <c r="K29" s="1462" ph="1"/>
      <c r="L29" s="1462" ph="1"/>
      <c r="M29" s="1462" ph="1"/>
      <c r="N29" s="1463" ph="1"/>
      <c r="O29" s="1463" ph="1"/>
      <c r="P29" s="1463" ph="1"/>
      <c r="Q29" s="1464" ph="1"/>
    </row>
    <row r="30" spans="1:17" ht="21" customHeight="1">
      <c r="A30" s="1457" ph="1"/>
      <c r="B30" s="1458" ph="1"/>
      <c r="C30" s="1458" ph="1"/>
      <c r="D30" s="1459" ph="1"/>
      <c r="E30" s="1308"/>
      <c r="F30" s="1354"/>
      <c r="G30" s="1354"/>
      <c r="H30" s="1354"/>
      <c r="I30" s="1325"/>
      <c r="J30" s="1465"/>
      <c r="K30" s="1466"/>
      <c r="L30" s="1466"/>
      <c r="M30" s="1466"/>
      <c r="N30" s="1465"/>
      <c r="O30" s="1466"/>
      <c r="P30" s="1466"/>
      <c r="Q30" s="1467"/>
    </row>
    <row r="31" spans="1:17" ht="21" customHeight="1">
      <c r="A31" s="1454" ph="1"/>
      <c r="B31" s="1455" ph="1"/>
      <c r="C31" s="1455" ph="1"/>
      <c r="D31" s="1456" ph="1"/>
      <c r="E31" s="1460"/>
      <c r="F31" s="1354"/>
      <c r="G31" s="1354"/>
      <c r="H31" s="1354"/>
      <c r="I31" s="1354"/>
      <c r="J31" s="1461" ph="1"/>
      <c r="K31" s="1462" ph="1"/>
      <c r="L31" s="1462" ph="1"/>
      <c r="M31" s="1462" ph="1"/>
      <c r="N31" s="1463" ph="1"/>
      <c r="O31" s="1463" ph="1"/>
      <c r="P31" s="1463" ph="1"/>
      <c r="Q31" s="1464" ph="1"/>
    </row>
    <row r="32" spans="1:17" ht="21" customHeight="1">
      <c r="A32" s="1457" ph="1"/>
      <c r="B32" s="1458" ph="1"/>
      <c r="C32" s="1458" ph="1"/>
      <c r="D32" s="1459" ph="1"/>
      <c r="E32" s="1308"/>
      <c r="F32" s="1354"/>
      <c r="G32" s="1354"/>
      <c r="H32" s="1354"/>
      <c r="I32" s="1325"/>
      <c r="J32" s="1465"/>
      <c r="K32" s="1466"/>
      <c r="L32" s="1466"/>
      <c r="M32" s="1466"/>
      <c r="N32" s="1465"/>
      <c r="O32" s="1466"/>
      <c r="P32" s="1466"/>
      <c r="Q32" s="1467"/>
    </row>
    <row r="33" spans="1:17" ht="21" customHeight="1">
      <c r="A33" s="1454" ph="1"/>
      <c r="B33" s="1455" ph="1"/>
      <c r="C33" s="1455" ph="1"/>
      <c r="D33" s="1456" ph="1"/>
      <c r="E33" s="1460"/>
      <c r="F33" s="1354"/>
      <c r="G33" s="1354"/>
      <c r="H33" s="1354"/>
      <c r="I33" s="1354"/>
      <c r="J33" s="1461" ph="1"/>
      <c r="K33" s="1462" ph="1"/>
      <c r="L33" s="1462" ph="1"/>
      <c r="M33" s="1462" ph="1"/>
      <c r="N33" s="1463" ph="1"/>
      <c r="O33" s="1463" ph="1"/>
      <c r="P33" s="1463" ph="1"/>
      <c r="Q33" s="1464" ph="1"/>
    </row>
    <row r="34" spans="1:17" ht="21" customHeight="1">
      <c r="A34" s="1457" ph="1"/>
      <c r="B34" s="1458" ph="1"/>
      <c r="C34" s="1458" ph="1"/>
      <c r="D34" s="1459" ph="1"/>
      <c r="E34" s="1308"/>
      <c r="F34" s="1354"/>
      <c r="G34" s="1354"/>
      <c r="H34" s="1354"/>
      <c r="I34" s="1325"/>
      <c r="J34" s="1465"/>
      <c r="K34" s="1466"/>
      <c r="L34" s="1466"/>
      <c r="M34" s="1466"/>
      <c r="N34" s="1465"/>
      <c r="O34" s="1466"/>
      <c r="P34" s="1466"/>
      <c r="Q34" s="1467"/>
    </row>
    <row r="35" spans="1:17" ht="21" customHeight="1">
      <c r="A35" s="1454" ph="1"/>
      <c r="B35" s="1455" ph="1"/>
      <c r="C35" s="1455" ph="1"/>
      <c r="D35" s="1456" ph="1"/>
      <c r="E35" s="1460"/>
      <c r="F35" s="1354"/>
      <c r="G35" s="1354"/>
      <c r="H35" s="1354"/>
      <c r="I35" s="1354"/>
      <c r="J35" s="1461" ph="1"/>
      <c r="K35" s="1462" ph="1"/>
      <c r="L35" s="1462" ph="1"/>
      <c r="M35" s="1462" ph="1"/>
      <c r="N35" s="1463" ph="1"/>
      <c r="O35" s="1463" ph="1"/>
      <c r="P35" s="1463" ph="1"/>
      <c r="Q35" s="1464" ph="1"/>
    </row>
    <row r="36" spans="1:17" ht="21" customHeight="1">
      <c r="A36" s="1457" ph="1"/>
      <c r="B36" s="1458" ph="1"/>
      <c r="C36" s="1458" ph="1"/>
      <c r="D36" s="1459" ph="1"/>
      <c r="E36" s="1308"/>
      <c r="F36" s="1354"/>
      <c r="G36" s="1354"/>
      <c r="H36" s="1354"/>
      <c r="I36" s="1325"/>
      <c r="J36" s="1465"/>
      <c r="K36" s="1466"/>
      <c r="L36" s="1466"/>
      <c r="M36" s="1466"/>
      <c r="N36" s="1465"/>
      <c r="O36" s="1466"/>
      <c r="P36" s="1466"/>
      <c r="Q36" s="1467"/>
    </row>
    <row r="37" spans="1:17" ht="45.75" customHeight="1">
      <c r="A37" s="134" t="s">
        <v>11</v>
      </c>
      <c r="B37" s="1453" t="s">
        <v>526</v>
      </c>
      <c r="C37" s="1453"/>
      <c r="D37" s="1453"/>
      <c r="E37" s="1453"/>
      <c r="F37" s="1453"/>
      <c r="G37" s="1453"/>
      <c r="H37" s="1453"/>
      <c r="I37" s="1453"/>
      <c r="J37" s="1453"/>
      <c r="K37" s="1453"/>
      <c r="L37" s="1453"/>
      <c r="M37" s="1453"/>
      <c r="N37" s="1453"/>
      <c r="O37" s="1453"/>
      <c r="P37" s="1453"/>
      <c r="Q37" s="1453"/>
    </row>
    <row r="38" spans="1:17" ht="33" customHeight="1">
      <c r="A38" s="135"/>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23" ph="1"/>
      <c r="B57" s="23" ph="1"/>
      <c r="C57" s="23" ph="1"/>
      <c r="D57" s="23" ph="1"/>
      <c r="J57" s="23" ph="1"/>
      <c r="K57" s="23" ph="1"/>
      <c r="L57" s="23" ph="1"/>
      <c r="M57" s="23" ph="1"/>
      <c r="N57" s="23" ph="1"/>
      <c r="O57" s="23" ph="1"/>
      <c r="P57" s="23" ph="1"/>
      <c r="Q57" s="23" ph="1"/>
    </row>
    <row r="58" spans="1:17" ht="18" customHeight="1">
      <c r="A58" s="23" ph="1"/>
      <c r="B58" s="23" ph="1"/>
      <c r="C58" s="23" ph="1"/>
      <c r="D58" s="23" ph="1"/>
    </row>
    <row r="59" spans="1:17" ht="18" customHeight="1">
      <c r="A59" s="23" ph="1"/>
      <c r="B59" s="23" ph="1"/>
      <c r="C59" s="23" ph="1"/>
      <c r="D59" s="23" ph="1"/>
      <c r="J59" s="23" ph="1"/>
      <c r="K59" s="23" ph="1"/>
      <c r="L59" s="23" ph="1"/>
      <c r="M59" s="23" ph="1"/>
      <c r="N59" s="23" ph="1"/>
      <c r="O59" s="23" ph="1"/>
      <c r="P59" s="23" ph="1"/>
      <c r="Q59" s="23" ph="1"/>
    </row>
    <row r="60" spans="1:17" ht="18" customHeight="1">
      <c r="A60" s="23" ph="1"/>
      <c r="B60" s="23" ph="1"/>
      <c r="C60" s="23" ph="1"/>
      <c r="D60" s="23" ph="1"/>
    </row>
    <row r="61" spans="1:17" ht="18" customHeight="1">
      <c r="A61" s="23" ph="1"/>
      <c r="B61" s="23" ph="1"/>
      <c r="C61" s="23" ph="1"/>
      <c r="D61" s="23" ph="1"/>
      <c r="J61" s="23" ph="1"/>
      <c r="K61" s="23" ph="1"/>
      <c r="L61" s="23" ph="1"/>
      <c r="M61" s="23" ph="1"/>
      <c r="N61" s="23" ph="1"/>
      <c r="O61" s="23" ph="1"/>
      <c r="P61" s="23" ph="1"/>
      <c r="Q61" s="23" ph="1"/>
    </row>
    <row r="62" spans="1:17" ht="18" customHeight="1">
      <c r="A62" s="23" ph="1"/>
      <c r="B62" s="23" ph="1"/>
      <c r="C62" s="23" ph="1"/>
      <c r="D62" s="23" ph="1"/>
    </row>
    <row r="63" spans="1:17" ht="18" customHeight="1">
      <c r="A63" s="23" ph="1"/>
      <c r="B63" s="23" ph="1"/>
      <c r="C63" s="23" ph="1"/>
      <c r="D63" s="23" ph="1"/>
      <c r="J63" s="23" ph="1"/>
      <c r="K63" s="23" ph="1"/>
      <c r="L63" s="23" ph="1"/>
      <c r="M63" s="23" ph="1"/>
      <c r="N63" s="23" ph="1"/>
      <c r="O63" s="23" ph="1"/>
      <c r="P63" s="23" ph="1"/>
      <c r="Q63" s="23" ph="1"/>
    </row>
    <row r="64" spans="1:17" ht="18" customHeight="1">
      <c r="A64" s="23" ph="1"/>
      <c r="B64" s="23" ph="1"/>
      <c r="C64" s="23" ph="1"/>
      <c r="D64" s="23" ph="1"/>
    </row>
    <row r="65" spans="1:17" ht="18" customHeight="1">
      <c r="A65" s="23" ph="1"/>
      <c r="B65" s="23" ph="1"/>
      <c r="C65" s="23" ph="1"/>
      <c r="D65" s="23" ph="1"/>
      <c r="J65" s="23" ph="1"/>
      <c r="K65" s="23" ph="1"/>
      <c r="L65" s="23" ph="1"/>
      <c r="M65" s="23" ph="1"/>
      <c r="N65" s="23" ph="1"/>
      <c r="O65" s="23" ph="1"/>
      <c r="P65" s="23" ph="1"/>
      <c r="Q65" s="23" ph="1"/>
    </row>
    <row r="66" spans="1:17" ht="18" customHeight="1">
      <c r="A66" s="23" ph="1"/>
      <c r="B66" s="23" ph="1"/>
      <c r="C66" s="23" ph="1"/>
      <c r="D66" s="23" ph="1"/>
    </row>
    <row r="67" spans="1:17" ht="18" customHeight="1">
      <c r="A67" s="23" ph="1"/>
      <c r="B67" s="23" ph="1"/>
      <c r="C67" s="23" ph="1"/>
      <c r="D67" s="23" ph="1"/>
      <c r="J67" s="23" ph="1"/>
      <c r="K67" s="23" ph="1"/>
      <c r="L67" s="23" ph="1"/>
      <c r="M67" s="23" ph="1"/>
      <c r="N67" s="23" ph="1"/>
      <c r="O67" s="23" ph="1"/>
      <c r="P67" s="23" ph="1"/>
      <c r="Q67" s="23" ph="1"/>
    </row>
    <row r="68" spans="1:17" ht="18" customHeight="1">
      <c r="A68" s="23" ph="1"/>
      <c r="B68" s="23" ph="1"/>
      <c r="C68" s="23" ph="1"/>
      <c r="D68" s="23" ph="1"/>
    </row>
    <row r="69" spans="1:17" ht="18" customHeight="1">
      <c r="A69" s="23" ph="1"/>
      <c r="B69" s="23" ph="1"/>
      <c r="C69" s="23" ph="1"/>
      <c r="D69" s="23" ph="1"/>
      <c r="J69" s="23" ph="1"/>
      <c r="K69" s="23" ph="1"/>
      <c r="L69" s="23" ph="1"/>
      <c r="M69" s="23" ph="1"/>
      <c r="N69" s="23" ph="1"/>
      <c r="O69" s="23" ph="1"/>
      <c r="P69" s="23" ph="1"/>
      <c r="Q69" s="23" ph="1"/>
    </row>
    <row r="70" spans="1:17" ht="18" customHeight="1">
      <c r="A70" s="23" ph="1"/>
      <c r="B70" s="23" ph="1"/>
      <c r="C70" s="23" ph="1"/>
      <c r="D70" s="23" ph="1"/>
    </row>
    <row r="71" spans="1:17" ht="18" customHeight="1">
      <c r="A71" s="23" ph="1"/>
      <c r="B71" s="23" ph="1"/>
      <c r="C71" s="23" ph="1"/>
      <c r="D71" s="23" ph="1"/>
      <c r="J71" s="23" ph="1"/>
      <c r="K71" s="23" ph="1"/>
      <c r="L71" s="23" ph="1"/>
      <c r="M71" s="23" ph="1"/>
      <c r="N71" s="23" ph="1"/>
      <c r="O71" s="23" ph="1"/>
      <c r="P71" s="23" ph="1"/>
      <c r="Q71" s="23" ph="1"/>
    </row>
    <row r="72" spans="1:17" ht="18" customHeight="1">
      <c r="A72" s="23" ph="1"/>
      <c r="B72" s="23" ph="1"/>
      <c r="C72" s="23" ph="1"/>
      <c r="D72" s="23" ph="1"/>
    </row>
    <row r="73" spans="1:17" ht="18" customHeight="1">
      <c r="A73" s="23" ph="1"/>
      <c r="B73" s="23" ph="1"/>
      <c r="C73" s="23" ph="1"/>
      <c r="D73" s="23" ph="1"/>
      <c r="J73" s="23" ph="1"/>
      <c r="K73" s="23" ph="1"/>
      <c r="L73" s="23" ph="1"/>
      <c r="M73" s="23" ph="1"/>
      <c r="N73" s="23" ph="1"/>
      <c r="O73" s="23" ph="1"/>
      <c r="P73" s="23" ph="1"/>
      <c r="Q73" s="23" ph="1"/>
    </row>
    <row r="74" spans="1:17" ht="18" customHeight="1">
      <c r="A74" s="23" ph="1"/>
      <c r="B74" s="23" ph="1"/>
      <c r="C74" s="23" ph="1"/>
      <c r="D74" s="23" ph="1"/>
    </row>
    <row r="75" spans="1:17" ht="18" customHeight="1">
      <c r="A75" s="23" ph="1"/>
      <c r="B75" s="23" ph="1"/>
      <c r="C75" s="23" ph="1"/>
      <c r="D75" s="23" ph="1"/>
      <c r="J75" s="23" ph="1"/>
      <c r="K75" s="23" ph="1"/>
      <c r="L75" s="23" ph="1"/>
      <c r="M75" s="23" ph="1"/>
      <c r="N75" s="23" ph="1"/>
      <c r="O75" s="23" ph="1"/>
      <c r="P75" s="23" ph="1"/>
      <c r="Q75" s="23" ph="1"/>
    </row>
    <row r="76" spans="1:17" ht="18" customHeight="1">
      <c r="A76" s="23" ph="1"/>
      <c r="B76" s="23" ph="1"/>
      <c r="C76" s="23" ph="1"/>
      <c r="D76" s="23" ph="1"/>
    </row>
    <row r="77" spans="1:17" ht="18" customHeight="1">
      <c r="A77" s="23" ph="1"/>
      <c r="B77" s="23" ph="1"/>
      <c r="C77" s="23" ph="1"/>
      <c r="D77" s="23" ph="1"/>
      <c r="J77" s="23" ph="1"/>
      <c r="K77" s="23" ph="1"/>
      <c r="L77" s="23" ph="1"/>
      <c r="M77" s="23" ph="1"/>
      <c r="N77" s="23" ph="1"/>
      <c r="O77" s="23" ph="1"/>
      <c r="P77" s="23" ph="1"/>
      <c r="Q77" s="23" ph="1"/>
    </row>
    <row r="78" spans="1:17" ht="18" customHeight="1">
      <c r="A78" s="23" ph="1"/>
      <c r="B78" s="23" ph="1"/>
      <c r="C78" s="23" ph="1"/>
      <c r="D78" s="23" ph="1"/>
    </row>
    <row r="79" spans="1:17" ht="18" customHeight="1">
      <c r="A79" s="23" ph="1"/>
      <c r="B79" s="23" ph="1"/>
      <c r="C79" s="23" ph="1"/>
      <c r="D79" s="23" ph="1"/>
      <c r="J79" s="23" ph="1"/>
      <c r="K79" s="23" ph="1"/>
      <c r="L79" s="23" ph="1"/>
      <c r="M79" s="23" ph="1"/>
      <c r="N79" s="23" ph="1"/>
      <c r="O79" s="23" ph="1"/>
      <c r="P79" s="23" ph="1"/>
      <c r="Q79" s="23" ph="1"/>
    </row>
    <row r="80" spans="1:17" ht="18" customHeight="1">
      <c r="A80" s="23" ph="1"/>
      <c r="B80" s="23" ph="1"/>
      <c r="C80" s="23" ph="1"/>
      <c r="D80" s="23" ph="1"/>
    </row>
    <row r="81" spans="1:17" ht="18" customHeight="1">
      <c r="A81" s="23" ph="1"/>
      <c r="B81" s="23" ph="1"/>
      <c r="C81" s="23" ph="1"/>
      <c r="D81" s="23" ph="1"/>
      <c r="J81" s="23" ph="1"/>
      <c r="K81" s="23" ph="1"/>
      <c r="L81" s="23" ph="1"/>
      <c r="M81" s="23" ph="1"/>
      <c r="N81" s="23" ph="1"/>
      <c r="O81" s="23" ph="1"/>
      <c r="P81" s="23" ph="1"/>
      <c r="Q81" s="23" ph="1"/>
    </row>
    <row r="82" spans="1:17" ht="18" customHeight="1">
      <c r="A82" s="23" ph="1"/>
      <c r="B82" s="23" ph="1"/>
      <c r="C82" s="23" ph="1"/>
      <c r="D82" s="23" ph="1"/>
    </row>
    <row r="83" spans="1:17" ht="18" customHeight="1">
      <c r="A83" s="23" ph="1"/>
      <c r="B83" s="23" ph="1"/>
      <c r="C83" s="23" ph="1"/>
      <c r="D83" s="23" ph="1"/>
    </row>
    <row r="84" spans="1:17" ht="18" customHeight="1">
      <c r="A84" s="23" ph="1"/>
      <c r="B84" s="23" ph="1"/>
      <c r="C84" s="23" ph="1"/>
      <c r="D84" s="23" ph="1"/>
    </row>
    <row r="85" spans="1:17" ht="18" customHeight="1">
      <c r="A85" s="23" ph="1"/>
      <c r="B85" s="23" ph="1"/>
      <c r="C85" s="23" ph="1"/>
      <c r="D85" s="23" ph="1"/>
      <c r="J85" s="23" ph="1"/>
      <c r="K85" s="23" ph="1"/>
      <c r="L85" s="23" ph="1"/>
      <c r="M85" s="23" ph="1"/>
      <c r="N85" s="23" ph="1"/>
      <c r="O85" s="23" ph="1"/>
      <c r="P85" s="23" ph="1"/>
      <c r="Q85" s="23" ph="1"/>
    </row>
    <row r="86" spans="1:17" ht="18" customHeight="1">
      <c r="A86" s="23" ph="1"/>
      <c r="B86" s="23" ph="1"/>
      <c r="C86" s="23" ph="1"/>
      <c r="D86" s="23" ph="1"/>
    </row>
  </sheetData>
  <mergeCells count="100">
    <mergeCell ref="A2:Q3"/>
    <mergeCell ref="A5:D5"/>
    <mergeCell ref="E5:I5"/>
    <mergeCell ref="J5:Q5"/>
    <mergeCell ref="A6:D6"/>
    <mergeCell ref="E6:I6"/>
    <mergeCell ref="M4:Q4"/>
    <mergeCell ref="J6:M6"/>
    <mergeCell ref="N6:Q6"/>
    <mergeCell ref="A9:D10"/>
    <mergeCell ref="E9:I9"/>
    <mergeCell ref="J9:Q9"/>
    <mergeCell ref="E10:I10"/>
    <mergeCell ref="J10:M10"/>
    <mergeCell ref="N10:Q10"/>
    <mergeCell ref="A7:D8"/>
    <mergeCell ref="E7:I7"/>
    <mergeCell ref="J7:Q7"/>
    <mergeCell ref="E8:I8"/>
    <mergeCell ref="J8:M8"/>
    <mergeCell ref="N8:Q8"/>
    <mergeCell ref="A13:D14"/>
    <mergeCell ref="E13:I13"/>
    <mergeCell ref="J13:Q13"/>
    <mergeCell ref="E14:I14"/>
    <mergeCell ref="J14:M14"/>
    <mergeCell ref="N14:Q14"/>
    <mergeCell ref="A11:D12"/>
    <mergeCell ref="E11:I11"/>
    <mergeCell ref="J11:Q11"/>
    <mergeCell ref="E12:I12"/>
    <mergeCell ref="J12:M12"/>
    <mergeCell ref="N12:Q12"/>
    <mergeCell ref="A17:D18"/>
    <mergeCell ref="E17:I17"/>
    <mergeCell ref="J17:Q17"/>
    <mergeCell ref="E18:I18"/>
    <mergeCell ref="J18:M18"/>
    <mergeCell ref="N18:Q18"/>
    <mergeCell ref="A15:D16"/>
    <mergeCell ref="E15:I15"/>
    <mergeCell ref="J15:Q15"/>
    <mergeCell ref="E16:I16"/>
    <mergeCell ref="J16:M16"/>
    <mergeCell ref="N16:Q16"/>
    <mergeCell ref="A21:D22"/>
    <mergeCell ref="E21:I21"/>
    <mergeCell ref="J21:Q21"/>
    <mergeCell ref="E22:I22"/>
    <mergeCell ref="J22:M22"/>
    <mergeCell ref="N22:Q22"/>
    <mergeCell ref="A19:D20"/>
    <mergeCell ref="E19:I19"/>
    <mergeCell ref="J19:Q19"/>
    <mergeCell ref="E20:I20"/>
    <mergeCell ref="J20:M20"/>
    <mergeCell ref="N20:Q20"/>
    <mergeCell ref="A25:D26"/>
    <mergeCell ref="E25:I25"/>
    <mergeCell ref="J25:Q25"/>
    <mergeCell ref="E26:I26"/>
    <mergeCell ref="J26:M26"/>
    <mergeCell ref="N26:Q26"/>
    <mergeCell ref="A23:D24"/>
    <mergeCell ref="E23:I23"/>
    <mergeCell ref="J23:Q23"/>
    <mergeCell ref="E24:I24"/>
    <mergeCell ref="J24:M24"/>
    <mergeCell ref="N24:Q24"/>
    <mergeCell ref="A29:D30"/>
    <mergeCell ref="E29:I29"/>
    <mergeCell ref="J29:Q29"/>
    <mergeCell ref="E30:I30"/>
    <mergeCell ref="J30:M30"/>
    <mergeCell ref="N30:Q30"/>
    <mergeCell ref="A27:D28"/>
    <mergeCell ref="E27:I27"/>
    <mergeCell ref="J27:Q27"/>
    <mergeCell ref="E28:I28"/>
    <mergeCell ref="J28:M28"/>
    <mergeCell ref="N28:Q28"/>
    <mergeCell ref="A33:D34"/>
    <mergeCell ref="E33:I33"/>
    <mergeCell ref="J33:Q33"/>
    <mergeCell ref="E34:I34"/>
    <mergeCell ref="J34:M34"/>
    <mergeCell ref="N34:Q34"/>
    <mergeCell ref="A31:D32"/>
    <mergeCell ref="E31:I31"/>
    <mergeCell ref="J31:Q31"/>
    <mergeCell ref="E32:I32"/>
    <mergeCell ref="J32:M32"/>
    <mergeCell ref="N32:Q32"/>
    <mergeCell ref="B37:Q37"/>
    <mergeCell ref="A35:D36"/>
    <mergeCell ref="E35:I35"/>
    <mergeCell ref="J35:Q35"/>
    <mergeCell ref="E36:I36"/>
    <mergeCell ref="J36:M36"/>
    <mergeCell ref="N36:Q36"/>
  </mergeCells>
  <phoneticPr fontId="13" type="Hiragana" alignment="distributed"/>
  <pageMargins left="0.78740157480314965" right="0.70866141732283472" top="0.70866141732283472" bottom="0.51181102362204722" header="0.35433070866141736" footer="0.31496062992125984"/>
  <pageSetup paperSize="9" fitToHeight="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7"/>
  <sheetViews>
    <sheetView view="pageBreakPreview" topLeftCell="A3" zoomScaleNormal="100" zoomScaleSheetLayoutView="100" workbookViewId="0">
      <selection activeCell="C1" sqref="C1"/>
    </sheetView>
  </sheetViews>
  <sheetFormatPr defaultColWidth="9" defaultRowHeight="13.2"/>
  <cols>
    <col min="1" max="1" width="10.21875" style="25" bestFit="1" customWidth="1"/>
    <col min="2" max="2" width="12.77734375" style="25" customWidth="1"/>
    <col min="3" max="16384" width="9" style="25"/>
  </cols>
  <sheetData>
    <row r="1" spans="1:9" ht="16.2">
      <c r="A1" s="23" t="s">
        <v>121</v>
      </c>
      <c r="B1" s="23"/>
      <c r="C1" s="24" t="s">
        <v>112</v>
      </c>
      <c r="E1" s="23"/>
      <c r="F1" s="23"/>
      <c r="G1" s="23"/>
      <c r="H1" s="23"/>
      <c r="I1" s="23"/>
    </row>
    <row r="2" spans="1:9">
      <c r="A2" s="23"/>
      <c r="B2" s="23"/>
      <c r="C2" s="23"/>
      <c r="D2" s="23"/>
      <c r="E2" s="23"/>
      <c r="F2" s="23"/>
      <c r="G2" s="23"/>
      <c r="H2" s="23"/>
      <c r="I2" s="23"/>
    </row>
    <row r="3" spans="1:9" ht="32.25" customHeight="1">
      <c r="A3" s="1308" t="s">
        <v>131</v>
      </c>
      <c r="B3" s="1354"/>
      <c r="C3" s="1308"/>
      <c r="D3" s="1354"/>
      <c r="E3" s="1354"/>
      <c r="F3" s="1354"/>
      <c r="G3" s="1354"/>
      <c r="H3" s="1354"/>
      <c r="I3" s="1325"/>
    </row>
    <row r="4" spans="1:9" ht="33" customHeight="1">
      <c r="A4" s="1342" t="s">
        <v>135</v>
      </c>
      <c r="B4" s="1344"/>
      <c r="C4" s="1308"/>
      <c r="D4" s="1354"/>
      <c r="E4" s="1354"/>
      <c r="F4" s="1354"/>
      <c r="G4" s="1354"/>
      <c r="H4" s="1354"/>
      <c r="I4" s="1325"/>
    </row>
    <row r="5" spans="1:9">
      <c r="A5" s="23"/>
      <c r="B5" s="23"/>
      <c r="C5" s="23"/>
      <c r="D5" s="23"/>
      <c r="E5" s="23"/>
      <c r="F5" s="23"/>
      <c r="G5" s="23"/>
      <c r="H5" s="23"/>
      <c r="I5" s="23"/>
    </row>
    <row r="6" spans="1:9" ht="46.5" customHeight="1">
      <c r="A6" s="74" t="s">
        <v>113</v>
      </c>
      <c r="B6" s="16"/>
      <c r="C6" s="1484"/>
      <c r="D6" s="1311"/>
      <c r="E6" s="1311"/>
      <c r="F6" s="1311"/>
      <c r="G6" s="1311"/>
      <c r="H6" s="1311"/>
      <c r="I6" s="1312"/>
    </row>
    <row r="7" spans="1:9" s="125" customFormat="1" ht="47.25" customHeight="1">
      <c r="A7" s="1319" t="s">
        <v>127</v>
      </c>
      <c r="B7" s="1485"/>
      <c r="C7" s="1484"/>
      <c r="D7" s="1311"/>
      <c r="E7" s="1311"/>
      <c r="F7" s="1311"/>
      <c r="G7" s="1311"/>
      <c r="H7" s="1311"/>
      <c r="I7" s="1312"/>
    </row>
    <row r="8" spans="1:9" ht="42.75" customHeight="1">
      <c r="A8" s="1319" t="s">
        <v>114</v>
      </c>
      <c r="B8" s="1485"/>
      <c r="C8" s="1484"/>
      <c r="D8" s="1311"/>
      <c r="E8" s="1311"/>
      <c r="F8" s="1311"/>
      <c r="G8" s="1311"/>
      <c r="H8" s="1311"/>
      <c r="I8" s="1312"/>
    </row>
    <row r="9" spans="1:9" ht="46.5" customHeight="1">
      <c r="A9" s="1319" t="s">
        <v>115</v>
      </c>
      <c r="B9" s="1485"/>
      <c r="C9" s="1484"/>
      <c r="D9" s="1486"/>
      <c r="E9" s="129" t="s">
        <v>116</v>
      </c>
      <c r="F9" s="1490" t="s">
        <v>117</v>
      </c>
      <c r="G9" s="1490"/>
      <c r="H9" s="1490"/>
      <c r="I9" s="131"/>
    </row>
    <row r="10" spans="1:9" ht="33.75" customHeight="1">
      <c r="A10" s="1482" t="s">
        <v>118</v>
      </c>
      <c r="B10" s="1483"/>
      <c r="C10" s="1487" t="s">
        <v>119</v>
      </c>
      <c r="D10" s="1488"/>
      <c r="E10" s="1488"/>
      <c r="F10" s="1488"/>
      <c r="G10" s="1488"/>
      <c r="H10" s="1488"/>
      <c r="I10" s="1489"/>
    </row>
    <row r="11" spans="1:9">
      <c r="A11" s="107"/>
      <c r="B11" s="30"/>
      <c r="C11" s="1339"/>
      <c r="D11" s="1340"/>
      <c r="E11" s="1340"/>
      <c r="F11" s="1340"/>
      <c r="G11" s="1340"/>
      <c r="H11" s="1340"/>
      <c r="I11" s="1341"/>
    </row>
    <row r="12" spans="1:9">
      <c r="A12" s="107"/>
      <c r="B12" s="30"/>
      <c r="C12" s="1339"/>
      <c r="D12" s="1340"/>
      <c r="E12" s="1340"/>
      <c r="F12" s="1340"/>
      <c r="G12" s="1340"/>
      <c r="H12" s="1340"/>
      <c r="I12" s="1341"/>
    </row>
    <row r="13" spans="1:9">
      <c r="A13" s="107"/>
      <c r="B13" s="30"/>
      <c r="C13" s="1339"/>
      <c r="D13" s="1340"/>
      <c r="E13" s="1340"/>
      <c r="F13" s="1340"/>
      <c r="G13" s="1340"/>
      <c r="H13" s="1340"/>
      <c r="I13" s="1341"/>
    </row>
    <row r="14" spans="1:9">
      <c r="A14" s="105"/>
      <c r="B14" s="30"/>
      <c r="C14" s="1339"/>
      <c r="D14" s="1340"/>
      <c r="E14" s="1340"/>
      <c r="F14" s="1340"/>
      <c r="G14" s="1340"/>
      <c r="H14" s="1340"/>
      <c r="I14" s="1341"/>
    </row>
    <row r="15" spans="1:9" ht="21" customHeight="1">
      <c r="A15" s="105" t="s">
        <v>119</v>
      </c>
      <c r="B15" s="130" t="s">
        <v>119</v>
      </c>
      <c r="C15" s="1339"/>
      <c r="D15" s="1340"/>
      <c r="E15" s="1340"/>
      <c r="F15" s="1340"/>
      <c r="G15" s="1340"/>
      <c r="H15" s="1340"/>
      <c r="I15" s="1341"/>
    </row>
    <row r="16" spans="1:9">
      <c r="A16" s="105"/>
      <c r="B16" s="30"/>
      <c r="C16" s="1339"/>
      <c r="D16" s="1340"/>
      <c r="E16" s="1340"/>
      <c r="F16" s="1340"/>
      <c r="G16" s="1340"/>
      <c r="H16" s="1340"/>
      <c r="I16" s="1341"/>
    </row>
    <row r="17" spans="1:9">
      <c r="A17" s="105"/>
      <c r="B17" s="30"/>
      <c r="C17" s="1339"/>
      <c r="D17" s="1340"/>
      <c r="E17" s="1340"/>
      <c r="F17" s="1340"/>
      <c r="G17" s="1340"/>
      <c r="H17" s="1340"/>
      <c r="I17" s="1341"/>
    </row>
    <row r="18" spans="1:9">
      <c r="A18" s="105"/>
      <c r="B18" s="30"/>
      <c r="C18" s="1339"/>
      <c r="D18" s="1340"/>
      <c r="E18" s="1340"/>
      <c r="F18" s="1340"/>
      <c r="G18" s="1340"/>
      <c r="H18" s="1340"/>
      <c r="I18" s="1341"/>
    </row>
    <row r="19" spans="1:9">
      <c r="A19" s="105"/>
      <c r="B19" s="30"/>
      <c r="C19" s="1339"/>
      <c r="D19" s="1340"/>
      <c r="E19" s="1340"/>
      <c r="F19" s="1340"/>
      <c r="G19" s="1340"/>
      <c r="H19" s="1340"/>
      <c r="I19" s="1341"/>
    </row>
    <row r="20" spans="1:9">
      <c r="A20" s="105"/>
      <c r="B20" s="30"/>
      <c r="C20" s="1339"/>
      <c r="D20" s="1340"/>
      <c r="E20" s="1340"/>
      <c r="F20" s="1340"/>
      <c r="G20" s="1340"/>
      <c r="H20" s="1340"/>
      <c r="I20" s="1341"/>
    </row>
    <row r="21" spans="1:9">
      <c r="A21" s="105"/>
      <c r="B21" s="30" t="s">
        <v>119</v>
      </c>
      <c r="C21" s="1339"/>
      <c r="D21" s="1340"/>
      <c r="E21" s="1340"/>
      <c r="F21" s="1340"/>
      <c r="G21" s="1340"/>
      <c r="H21" s="1340"/>
      <c r="I21" s="1341"/>
    </row>
    <row r="22" spans="1:9">
      <c r="A22" s="105"/>
      <c r="B22" s="30"/>
      <c r="C22" s="1339"/>
      <c r="D22" s="1340"/>
      <c r="E22" s="1340"/>
      <c r="F22" s="1340"/>
      <c r="G22" s="1340"/>
      <c r="H22" s="1340"/>
      <c r="I22" s="1341"/>
    </row>
    <row r="23" spans="1:9">
      <c r="A23" s="105"/>
      <c r="B23" s="30"/>
      <c r="C23" s="1339"/>
      <c r="D23" s="1340"/>
      <c r="E23" s="1340"/>
      <c r="F23" s="1340"/>
      <c r="G23" s="1340"/>
      <c r="H23" s="1340"/>
      <c r="I23" s="1341"/>
    </row>
    <row r="24" spans="1:9">
      <c r="A24" s="105"/>
      <c r="B24" s="30"/>
      <c r="C24" s="1339"/>
      <c r="D24" s="1340"/>
      <c r="E24" s="1340"/>
      <c r="F24" s="1340"/>
      <c r="G24" s="1340"/>
      <c r="H24" s="1340"/>
      <c r="I24" s="1341"/>
    </row>
    <row r="25" spans="1:9">
      <c r="A25" s="105"/>
      <c r="B25" s="30"/>
      <c r="C25" s="1339"/>
      <c r="D25" s="1340"/>
      <c r="E25" s="1340"/>
      <c r="F25" s="1340"/>
      <c r="G25" s="1340"/>
      <c r="H25" s="1340"/>
      <c r="I25" s="1341"/>
    </row>
    <row r="26" spans="1:9">
      <c r="A26" s="105"/>
      <c r="B26" s="30"/>
      <c r="C26" s="1339"/>
      <c r="D26" s="1340"/>
      <c r="E26" s="1340"/>
      <c r="F26" s="1340"/>
      <c r="G26" s="1340"/>
      <c r="H26" s="1340"/>
      <c r="I26" s="1341"/>
    </row>
    <row r="27" spans="1:9">
      <c r="A27" s="105"/>
      <c r="B27" s="30"/>
      <c r="C27" s="1339"/>
      <c r="D27" s="1340"/>
      <c r="E27" s="1340"/>
      <c r="F27" s="1340"/>
      <c r="G27" s="1340"/>
      <c r="H27" s="1340"/>
      <c r="I27" s="1341"/>
    </row>
    <row r="28" spans="1:9">
      <c r="A28" s="105"/>
      <c r="B28" s="30"/>
      <c r="C28" s="1339"/>
      <c r="D28" s="1340"/>
      <c r="E28" s="1340"/>
      <c r="F28" s="1340"/>
      <c r="G28" s="1340"/>
      <c r="H28" s="1340"/>
      <c r="I28" s="1341"/>
    </row>
    <row r="29" spans="1:9">
      <c r="A29" s="105"/>
      <c r="B29" s="30"/>
      <c r="C29" s="1339"/>
      <c r="D29" s="1340"/>
      <c r="E29" s="1340"/>
      <c r="F29" s="1340"/>
      <c r="G29" s="1340"/>
      <c r="H29" s="1340"/>
      <c r="I29" s="1341"/>
    </row>
    <row r="30" spans="1:9" ht="19.5" customHeight="1">
      <c r="A30" s="105" t="s">
        <v>119</v>
      </c>
      <c r="B30" s="130" t="s">
        <v>119</v>
      </c>
      <c r="C30" s="1339"/>
      <c r="D30" s="1340"/>
      <c r="E30" s="1340"/>
      <c r="F30" s="1340"/>
      <c r="G30" s="1340"/>
      <c r="H30" s="1340"/>
      <c r="I30" s="1341"/>
    </row>
    <row r="31" spans="1:9">
      <c r="A31" s="105"/>
      <c r="B31" s="30"/>
      <c r="C31" s="1339"/>
      <c r="D31" s="1340"/>
      <c r="E31" s="1340"/>
      <c r="F31" s="1340"/>
      <c r="G31" s="1340"/>
      <c r="H31" s="1340"/>
      <c r="I31" s="1341"/>
    </row>
    <row r="32" spans="1:9">
      <c r="A32" s="105"/>
      <c r="B32" s="30"/>
      <c r="C32" s="1339"/>
      <c r="D32" s="1340"/>
      <c r="E32" s="1340"/>
      <c r="F32" s="1340"/>
      <c r="G32" s="1340"/>
      <c r="H32" s="1340"/>
      <c r="I32" s="1341"/>
    </row>
    <row r="33" spans="1:9">
      <c r="A33" s="105"/>
      <c r="B33" s="30"/>
      <c r="C33" s="1339"/>
      <c r="D33" s="1340"/>
      <c r="E33" s="1340"/>
      <c r="F33" s="1340"/>
      <c r="G33" s="1340"/>
      <c r="H33" s="1340"/>
      <c r="I33" s="1341"/>
    </row>
    <row r="34" spans="1:9">
      <c r="A34" s="105"/>
      <c r="B34" s="30"/>
      <c r="C34" s="1339"/>
      <c r="D34" s="1340"/>
      <c r="E34" s="1340"/>
      <c r="F34" s="1340"/>
      <c r="G34" s="1340"/>
      <c r="H34" s="1340"/>
      <c r="I34" s="1341"/>
    </row>
    <row r="35" spans="1:9">
      <c r="A35" s="105"/>
      <c r="B35" s="30"/>
      <c r="C35" s="1339"/>
      <c r="D35" s="1340"/>
      <c r="E35" s="1340"/>
      <c r="F35" s="1340"/>
      <c r="G35" s="1340"/>
      <c r="H35" s="1340"/>
      <c r="I35" s="1341"/>
    </row>
    <row r="36" spans="1:9">
      <c r="A36" s="105"/>
      <c r="B36" s="30"/>
      <c r="C36" s="1339"/>
      <c r="D36" s="1340"/>
      <c r="E36" s="1340"/>
      <c r="F36" s="1340"/>
      <c r="G36" s="1340"/>
      <c r="H36" s="1340"/>
      <c r="I36" s="1341"/>
    </row>
    <row r="37" spans="1:9">
      <c r="A37" s="105"/>
      <c r="B37" s="30"/>
      <c r="C37" s="1339"/>
      <c r="D37" s="1340"/>
      <c r="E37" s="1340"/>
      <c r="F37" s="1340"/>
      <c r="G37" s="1340"/>
      <c r="H37" s="1340"/>
      <c r="I37" s="1341"/>
    </row>
    <row r="38" spans="1:9">
      <c r="A38" s="105"/>
      <c r="B38" s="30"/>
      <c r="C38" s="1339"/>
      <c r="D38" s="1340"/>
      <c r="E38" s="1340"/>
      <c r="F38" s="1340"/>
      <c r="G38" s="1340"/>
      <c r="H38" s="1340"/>
      <c r="I38" s="1341"/>
    </row>
    <row r="39" spans="1:9">
      <c r="A39" s="105"/>
      <c r="B39" s="30"/>
      <c r="C39" s="1339"/>
      <c r="D39" s="1340"/>
      <c r="E39" s="1340"/>
      <c r="F39" s="1340"/>
      <c r="G39" s="1340"/>
      <c r="H39" s="1340"/>
      <c r="I39" s="1341"/>
    </row>
    <row r="40" spans="1:9">
      <c r="A40" s="105"/>
      <c r="B40" s="30"/>
      <c r="C40" s="1339"/>
      <c r="D40" s="1340"/>
      <c r="E40" s="1340"/>
      <c r="F40" s="1340"/>
      <c r="G40" s="1340"/>
      <c r="H40" s="1340"/>
      <c r="I40" s="1341"/>
    </row>
    <row r="41" spans="1:9">
      <c r="A41" s="17"/>
      <c r="B41" s="31"/>
      <c r="C41" s="1342"/>
      <c r="D41" s="1343"/>
      <c r="E41" s="1343"/>
      <c r="F41" s="1343"/>
      <c r="G41" s="1343"/>
      <c r="H41" s="1343"/>
      <c r="I41" s="1344"/>
    </row>
    <row r="42" spans="1:9">
      <c r="A42" s="26"/>
      <c r="B42" s="3"/>
      <c r="C42" s="3"/>
      <c r="D42" s="3"/>
      <c r="E42" s="3"/>
      <c r="F42" s="3"/>
      <c r="G42" s="3"/>
      <c r="H42" s="3"/>
      <c r="I42" s="3"/>
    </row>
    <row r="43" spans="1:9">
      <c r="A43" s="108" t="s">
        <v>57</v>
      </c>
      <c r="B43" s="23" t="s">
        <v>120</v>
      </c>
      <c r="C43" s="23"/>
      <c r="D43" s="23"/>
      <c r="E43" s="23"/>
      <c r="F43" s="23"/>
      <c r="G43" s="23"/>
      <c r="H43" s="23"/>
      <c r="I43" s="23"/>
    </row>
    <row r="44" spans="1:9">
      <c r="A44" s="23"/>
      <c r="B44" s="23"/>
      <c r="C44" s="23"/>
      <c r="D44" s="23"/>
      <c r="E44" s="23"/>
      <c r="F44" s="23"/>
      <c r="G44" s="23"/>
      <c r="H44" s="23"/>
      <c r="I44" s="23"/>
    </row>
    <row r="45" spans="1:9">
      <c r="A45" s="23"/>
      <c r="B45" s="23"/>
      <c r="C45" s="23"/>
      <c r="D45" s="23"/>
      <c r="E45" s="23"/>
      <c r="F45" s="23"/>
      <c r="G45" s="23"/>
      <c r="H45" s="23"/>
      <c r="I45" s="23"/>
    </row>
    <row r="46" spans="1:9">
      <c r="A46" s="23"/>
      <c r="B46" s="23"/>
      <c r="C46" s="23"/>
      <c r="D46" s="23"/>
      <c r="E46" s="23"/>
      <c r="F46" s="23"/>
      <c r="G46" s="23"/>
      <c r="H46" s="23"/>
      <c r="I46" s="23"/>
    </row>
    <row r="47" spans="1:9">
      <c r="A47" s="23"/>
      <c r="B47" s="23"/>
      <c r="C47" s="23"/>
      <c r="D47" s="23"/>
      <c r="E47" s="23"/>
      <c r="F47" s="23"/>
      <c r="G47" s="23"/>
      <c r="H47" s="23"/>
      <c r="I47" s="23"/>
    </row>
  </sheetData>
  <mergeCells count="14">
    <mergeCell ref="A3:B3"/>
    <mergeCell ref="C3:I3"/>
    <mergeCell ref="A4:B4"/>
    <mergeCell ref="C4:I4"/>
    <mergeCell ref="F9:H9"/>
    <mergeCell ref="A10:B10"/>
    <mergeCell ref="C6:I6"/>
    <mergeCell ref="A7:B7"/>
    <mergeCell ref="C7:I7"/>
    <mergeCell ref="A8:B8"/>
    <mergeCell ref="C8:I8"/>
    <mergeCell ref="A9:B9"/>
    <mergeCell ref="C9:D9"/>
    <mergeCell ref="C10:I41"/>
  </mergeCells>
  <phoneticPr fontId="13" type="Hiragana" alignment="distributed"/>
  <pageMargins left="0.78740157480314965" right="0.78740157480314965" top="0.6692913385826772" bottom="0.51181102362204722" header="0.51181102362204722" footer="0.51181102362204722"/>
  <pageSetup paperSize="9"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51"/>
  <sheetViews>
    <sheetView view="pageBreakPreview" zoomScaleNormal="100" zoomScaleSheetLayoutView="100" workbookViewId="0">
      <selection activeCell="O43" sqref="O43"/>
    </sheetView>
  </sheetViews>
  <sheetFormatPr defaultColWidth="9" defaultRowHeight="13.2"/>
  <cols>
    <col min="1" max="1" width="13.109375" style="25" customWidth="1"/>
    <col min="2" max="2" width="15.21875" style="25" customWidth="1"/>
    <col min="3" max="9" width="8.77734375" style="25" customWidth="1"/>
    <col min="10" max="16384" width="9" style="25"/>
  </cols>
  <sheetData>
    <row r="1" spans="1:9" ht="16.2">
      <c r="A1" s="23" t="s">
        <v>27</v>
      </c>
      <c r="B1" s="128" t="s">
        <v>125</v>
      </c>
      <c r="E1" s="23"/>
      <c r="F1" s="23"/>
      <c r="G1" s="23"/>
      <c r="H1" s="23"/>
      <c r="I1" s="23"/>
    </row>
    <row r="2" spans="1:9">
      <c r="A2" s="23"/>
      <c r="B2" s="23"/>
      <c r="C2" s="23"/>
      <c r="D2" s="23"/>
      <c r="E2" s="23"/>
      <c r="F2" s="23"/>
      <c r="G2" s="23"/>
      <c r="H2" s="23"/>
      <c r="I2" s="23"/>
    </row>
    <row r="3" spans="1:9" ht="32.25" customHeight="1">
      <c r="A3" s="1308" t="s">
        <v>131</v>
      </c>
      <c r="B3" s="1354"/>
      <c r="C3" s="1308"/>
      <c r="D3" s="1354"/>
      <c r="E3" s="1354"/>
      <c r="F3" s="1354"/>
      <c r="G3" s="1354"/>
      <c r="H3" s="1354"/>
      <c r="I3" s="1325"/>
    </row>
    <row r="4" spans="1:9" ht="33" customHeight="1">
      <c r="A4" s="1342" t="s">
        <v>135</v>
      </c>
      <c r="B4" s="1344"/>
      <c r="C4" s="1308"/>
      <c r="D4" s="1354"/>
      <c r="E4" s="1354"/>
      <c r="F4" s="1354"/>
      <c r="G4" s="1354"/>
      <c r="H4" s="1354"/>
      <c r="I4" s="1325"/>
    </row>
    <row r="5" spans="1:9">
      <c r="A5" s="23"/>
      <c r="B5" s="23"/>
      <c r="C5" s="3"/>
      <c r="D5" s="3"/>
      <c r="E5" s="3"/>
      <c r="F5" s="3"/>
      <c r="G5" s="3"/>
      <c r="H5" s="3"/>
      <c r="I5" s="30"/>
    </row>
    <row r="6" spans="1:9" ht="46.5" customHeight="1">
      <c r="A6" s="1500" t="s">
        <v>122</v>
      </c>
      <c r="B6" s="1501"/>
      <c r="C6" s="1502"/>
      <c r="D6" s="1320"/>
      <c r="E6" s="1320"/>
      <c r="F6" s="1320"/>
      <c r="G6" s="1320"/>
      <c r="H6" s="1320"/>
      <c r="I6" s="1314"/>
    </row>
    <row r="7" spans="1:9" s="125" customFormat="1" ht="47.25" customHeight="1">
      <c r="A7" s="1319" t="s">
        <v>127</v>
      </c>
      <c r="B7" s="1485"/>
      <c r="C7" s="1502"/>
      <c r="D7" s="1320"/>
      <c r="E7" s="1320"/>
      <c r="F7" s="1320"/>
      <c r="G7" s="1320"/>
      <c r="H7" s="1320"/>
      <c r="I7" s="1314"/>
    </row>
    <row r="8" spans="1:9" ht="46.5" customHeight="1">
      <c r="A8" s="1319" t="s">
        <v>115</v>
      </c>
      <c r="B8" s="1485"/>
      <c r="C8" s="1502"/>
      <c r="D8" s="1490"/>
      <c r="E8" s="129" t="s">
        <v>116</v>
      </c>
      <c r="F8" s="1354" t="s">
        <v>117</v>
      </c>
      <c r="G8" s="1354"/>
      <c r="H8" s="1354"/>
      <c r="I8" s="1325"/>
    </row>
    <row r="9" spans="1:9" ht="33.75" customHeight="1">
      <c r="A9" s="1482" t="s">
        <v>123</v>
      </c>
      <c r="B9" s="1483"/>
      <c r="C9" s="1491" t="s">
        <v>124</v>
      </c>
      <c r="D9" s="1492"/>
      <c r="E9" s="1492"/>
      <c r="F9" s="1492"/>
      <c r="G9" s="1492"/>
      <c r="H9" s="1492"/>
      <c r="I9" s="1493"/>
    </row>
    <row r="10" spans="1:9">
      <c r="A10" s="107"/>
      <c r="B10" s="30"/>
      <c r="C10" s="1494"/>
      <c r="D10" s="1495"/>
      <c r="E10" s="1495"/>
      <c r="F10" s="1495"/>
      <c r="G10" s="1495"/>
      <c r="H10" s="1495"/>
      <c r="I10" s="1496"/>
    </row>
    <row r="11" spans="1:9">
      <c r="A11" s="107"/>
      <c r="B11" s="30"/>
      <c r="C11" s="1494"/>
      <c r="D11" s="1495"/>
      <c r="E11" s="1495"/>
      <c r="F11" s="1495"/>
      <c r="G11" s="1495"/>
      <c r="H11" s="1495"/>
      <c r="I11" s="1496"/>
    </row>
    <row r="12" spans="1:9">
      <c r="A12" s="107"/>
      <c r="B12" s="30"/>
      <c r="C12" s="1494"/>
      <c r="D12" s="1495"/>
      <c r="E12" s="1495"/>
      <c r="F12" s="1495"/>
      <c r="G12" s="1495"/>
      <c r="H12" s="1495"/>
      <c r="I12" s="1496"/>
    </row>
    <row r="13" spans="1:9">
      <c r="A13" s="105"/>
      <c r="B13" s="30"/>
      <c r="C13" s="1494"/>
      <c r="D13" s="1495"/>
      <c r="E13" s="1495"/>
      <c r="F13" s="1495"/>
      <c r="G13" s="1495"/>
      <c r="H13" s="1495"/>
      <c r="I13" s="1496"/>
    </row>
    <row r="14" spans="1:9" ht="13.5" customHeight="1">
      <c r="A14" s="105" t="s">
        <v>124</v>
      </c>
      <c r="B14" s="130" t="s">
        <v>124</v>
      </c>
      <c r="C14" s="1494"/>
      <c r="D14" s="1495"/>
      <c r="E14" s="1495"/>
      <c r="F14" s="1495"/>
      <c r="G14" s="1495"/>
      <c r="H14" s="1495"/>
      <c r="I14" s="1496"/>
    </row>
    <row r="15" spans="1:9">
      <c r="A15" s="105"/>
      <c r="B15" s="30"/>
      <c r="C15" s="1494"/>
      <c r="D15" s="1495"/>
      <c r="E15" s="1495"/>
      <c r="F15" s="1495"/>
      <c r="G15" s="1495"/>
      <c r="H15" s="1495"/>
      <c r="I15" s="1496"/>
    </row>
    <row r="16" spans="1:9">
      <c r="A16" s="105"/>
      <c r="B16" s="30"/>
      <c r="C16" s="1494"/>
      <c r="D16" s="1495"/>
      <c r="E16" s="1495"/>
      <c r="F16" s="1495"/>
      <c r="G16" s="1495"/>
      <c r="H16" s="1495"/>
      <c r="I16" s="1496"/>
    </row>
    <row r="17" spans="1:9">
      <c r="A17" s="105"/>
      <c r="B17" s="30"/>
      <c r="C17" s="1494"/>
      <c r="D17" s="1495"/>
      <c r="E17" s="1495"/>
      <c r="F17" s="1495"/>
      <c r="G17" s="1495"/>
      <c r="H17" s="1495"/>
      <c r="I17" s="1496"/>
    </row>
    <row r="18" spans="1:9">
      <c r="A18" s="105"/>
      <c r="B18" s="30"/>
      <c r="C18" s="1494"/>
      <c r="D18" s="1495"/>
      <c r="E18" s="1495"/>
      <c r="F18" s="1495"/>
      <c r="G18" s="1495"/>
      <c r="H18" s="1495"/>
      <c r="I18" s="1496"/>
    </row>
    <row r="19" spans="1:9">
      <c r="A19" s="105"/>
      <c r="B19" s="30"/>
      <c r="C19" s="1494"/>
      <c r="D19" s="1495"/>
      <c r="E19" s="1495"/>
      <c r="F19" s="1495"/>
      <c r="G19" s="1495"/>
      <c r="H19" s="1495"/>
      <c r="I19" s="1496"/>
    </row>
    <row r="20" spans="1:9">
      <c r="A20" s="105"/>
      <c r="B20" s="30"/>
      <c r="C20" s="1494"/>
      <c r="D20" s="1495"/>
      <c r="E20" s="1495"/>
      <c r="F20" s="1495"/>
      <c r="G20" s="1495"/>
      <c r="H20" s="1495"/>
      <c r="I20" s="1496"/>
    </row>
    <row r="21" spans="1:9">
      <c r="A21" s="105"/>
      <c r="B21" s="30"/>
      <c r="C21" s="1494"/>
      <c r="D21" s="1495"/>
      <c r="E21" s="1495"/>
      <c r="F21" s="1495"/>
      <c r="G21" s="1495"/>
      <c r="H21" s="1495"/>
      <c r="I21" s="1496"/>
    </row>
    <row r="22" spans="1:9">
      <c r="A22" s="105"/>
      <c r="B22" s="30"/>
      <c r="C22" s="1494"/>
      <c r="D22" s="1495"/>
      <c r="E22" s="1495"/>
      <c r="F22" s="1495"/>
      <c r="G22" s="1495"/>
      <c r="H22" s="1495"/>
      <c r="I22" s="1496"/>
    </row>
    <row r="23" spans="1:9">
      <c r="A23" s="105"/>
      <c r="B23" s="30"/>
      <c r="C23" s="1494"/>
      <c r="D23" s="1495"/>
      <c r="E23" s="1495"/>
      <c r="F23" s="1495"/>
      <c r="G23" s="1495"/>
      <c r="H23" s="1495"/>
      <c r="I23" s="1496"/>
    </row>
    <row r="24" spans="1:9">
      <c r="A24" s="105"/>
      <c r="B24" s="30"/>
      <c r="C24" s="1494"/>
      <c r="D24" s="1495"/>
      <c r="E24" s="1495"/>
      <c r="F24" s="1495"/>
      <c r="G24" s="1495"/>
      <c r="H24" s="1495"/>
      <c r="I24" s="1496"/>
    </row>
    <row r="25" spans="1:9">
      <c r="A25" s="105"/>
      <c r="B25" s="30"/>
      <c r="C25" s="1494"/>
      <c r="D25" s="1495"/>
      <c r="E25" s="1495"/>
      <c r="F25" s="1495"/>
      <c r="G25" s="1495"/>
      <c r="H25" s="1495"/>
      <c r="I25" s="1496"/>
    </row>
    <row r="26" spans="1:9">
      <c r="A26" s="105"/>
      <c r="B26" s="30"/>
      <c r="C26" s="1494"/>
      <c r="D26" s="1495"/>
      <c r="E26" s="1495"/>
      <c r="F26" s="1495"/>
      <c r="G26" s="1495"/>
      <c r="H26" s="1495"/>
      <c r="I26" s="1496"/>
    </row>
    <row r="27" spans="1:9">
      <c r="A27" s="105"/>
      <c r="B27" s="30"/>
      <c r="C27" s="1494"/>
      <c r="D27" s="1495"/>
      <c r="E27" s="1495"/>
      <c r="F27" s="1495"/>
      <c r="G27" s="1495"/>
      <c r="H27" s="1495"/>
      <c r="I27" s="1496"/>
    </row>
    <row r="28" spans="1:9">
      <c r="A28" s="105"/>
      <c r="B28" s="30"/>
      <c r="C28" s="1494"/>
      <c r="D28" s="1495"/>
      <c r="E28" s="1495"/>
      <c r="F28" s="1495"/>
      <c r="G28" s="1495"/>
      <c r="H28" s="1495"/>
      <c r="I28" s="1496"/>
    </row>
    <row r="29" spans="1:9">
      <c r="A29" s="105"/>
      <c r="B29" s="30" t="s">
        <v>124</v>
      </c>
      <c r="C29" s="1494"/>
      <c r="D29" s="1495"/>
      <c r="E29" s="1495"/>
      <c r="F29" s="1495"/>
      <c r="G29" s="1495"/>
      <c r="H29" s="1495"/>
      <c r="I29" s="1496"/>
    </row>
    <row r="30" spans="1:9">
      <c r="A30" s="105"/>
      <c r="B30" s="30"/>
      <c r="C30" s="1494"/>
      <c r="D30" s="1495"/>
      <c r="E30" s="1495"/>
      <c r="F30" s="1495"/>
      <c r="G30" s="1495"/>
      <c r="H30" s="1495"/>
      <c r="I30" s="1496"/>
    </row>
    <row r="31" spans="1:9">
      <c r="A31" s="105"/>
      <c r="B31" s="30"/>
      <c r="C31" s="1494"/>
      <c r="D31" s="1495"/>
      <c r="E31" s="1495"/>
      <c r="F31" s="1495"/>
      <c r="G31" s="1495"/>
      <c r="H31" s="1495"/>
      <c r="I31" s="1496"/>
    </row>
    <row r="32" spans="1:9">
      <c r="A32" s="105"/>
      <c r="B32" s="30"/>
      <c r="C32" s="1494"/>
      <c r="D32" s="1495"/>
      <c r="E32" s="1495"/>
      <c r="F32" s="1495"/>
      <c r="G32" s="1495"/>
      <c r="H32" s="1495"/>
      <c r="I32" s="1496"/>
    </row>
    <row r="33" spans="1:9">
      <c r="A33" s="105"/>
      <c r="B33" s="30"/>
      <c r="C33" s="1494"/>
      <c r="D33" s="1495"/>
      <c r="E33" s="1495"/>
      <c r="F33" s="1495"/>
      <c r="G33" s="1495"/>
      <c r="H33" s="1495"/>
      <c r="I33" s="1496"/>
    </row>
    <row r="34" spans="1:9">
      <c r="A34" s="105"/>
      <c r="B34" s="30"/>
      <c r="C34" s="1494"/>
      <c r="D34" s="1495"/>
      <c r="E34" s="1495"/>
      <c r="F34" s="1495"/>
      <c r="G34" s="1495"/>
      <c r="H34" s="1495"/>
      <c r="I34" s="1496"/>
    </row>
    <row r="35" spans="1:9">
      <c r="A35" s="105"/>
      <c r="B35" s="30"/>
      <c r="C35" s="1494"/>
      <c r="D35" s="1495"/>
      <c r="E35" s="1495"/>
      <c r="F35" s="1495"/>
      <c r="G35" s="1495"/>
      <c r="H35" s="1495"/>
      <c r="I35" s="1496"/>
    </row>
    <row r="36" spans="1:9">
      <c r="A36" s="105"/>
      <c r="B36" s="30"/>
      <c r="C36" s="1494"/>
      <c r="D36" s="1495"/>
      <c r="E36" s="1495"/>
      <c r="F36" s="1495"/>
      <c r="G36" s="1495"/>
      <c r="H36" s="1495"/>
      <c r="I36" s="1496"/>
    </row>
    <row r="37" spans="1:9">
      <c r="A37" s="105"/>
      <c r="B37" s="30"/>
      <c r="C37" s="1494"/>
      <c r="D37" s="1495"/>
      <c r="E37" s="1495"/>
      <c r="F37" s="1495"/>
      <c r="G37" s="1495"/>
      <c r="H37" s="1495"/>
      <c r="I37" s="1496"/>
    </row>
    <row r="38" spans="1:9">
      <c r="A38" s="105"/>
      <c r="B38" s="30"/>
      <c r="C38" s="1494"/>
      <c r="D38" s="1495"/>
      <c r="E38" s="1495"/>
      <c r="F38" s="1495"/>
      <c r="G38" s="1495"/>
      <c r="H38" s="1495"/>
      <c r="I38" s="1496"/>
    </row>
    <row r="39" spans="1:9">
      <c r="A39" s="105"/>
      <c r="B39" s="30"/>
      <c r="C39" s="1494"/>
      <c r="D39" s="1495"/>
      <c r="E39" s="1495"/>
      <c r="F39" s="1495"/>
      <c r="G39" s="1495"/>
      <c r="H39" s="1495"/>
      <c r="I39" s="1496"/>
    </row>
    <row r="40" spans="1:9">
      <c r="A40" s="105"/>
      <c r="B40" s="30"/>
      <c r="C40" s="1494"/>
      <c r="D40" s="1495"/>
      <c r="E40" s="1495"/>
      <c r="F40" s="1495"/>
      <c r="G40" s="1495"/>
      <c r="H40" s="1495"/>
      <c r="I40" s="1496"/>
    </row>
    <row r="41" spans="1:9">
      <c r="A41" s="105"/>
      <c r="B41" s="30"/>
      <c r="C41" s="1494"/>
      <c r="D41" s="1495"/>
      <c r="E41" s="1495"/>
      <c r="F41" s="1495"/>
      <c r="G41" s="1495"/>
      <c r="H41" s="1495"/>
      <c r="I41" s="1496"/>
    </row>
    <row r="42" spans="1:9">
      <c r="A42" s="105"/>
      <c r="B42" s="30"/>
      <c r="C42" s="1494"/>
      <c r="D42" s="1495"/>
      <c r="E42" s="1495"/>
      <c r="F42" s="1495"/>
      <c r="G42" s="1495"/>
      <c r="H42" s="1495"/>
      <c r="I42" s="1496"/>
    </row>
    <row r="43" spans="1:9">
      <c r="A43" s="105"/>
      <c r="B43" s="30"/>
      <c r="C43" s="1494"/>
      <c r="D43" s="1495"/>
      <c r="E43" s="1495"/>
      <c r="F43" s="1495"/>
      <c r="G43" s="1495"/>
      <c r="H43" s="1495"/>
      <c r="I43" s="1496"/>
    </row>
    <row r="44" spans="1:9">
      <c r="A44" s="105"/>
      <c r="B44" s="30"/>
      <c r="C44" s="1494"/>
      <c r="D44" s="1495"/>
      <c r="E44" s="1495"/>
      <c r="F44" s="1495"/>
      <c r="G44" s="1495"/>
      <c r="H44" s="1495"/>
      <c r="I44" s="1496"/>
    </row>
    <row r="45" spans="1:9">
      <c r="A45" s="17"/>
      <c r="B45" s="31"/>
      <c r="C45" s="1497"/>
      <c r="D45" s="1498"/>
      <c r="E45" s="1498"/>
      <c r="F45" s="1498"/>
      <c r="G45" s="1498"/>
      <c r="H45" s="1498"/>
      <c r="I45" s="1499"/>
    </row>
    <row r="46" spans="1:9">
      <c r="A46" s="26"/>
      <c r="B46" s="3"/>
      <c r="C46" s="189"/>
      <c r="D46" s="189"/>
      <c r="E46" s="189"/>
      <c r="F46" s="189"/>
      <c r="G46" s="189"/>
      <c r="H46" s="189"/>
      <c r="I46" s="189"/>
    </row>
    <row r="47" spans="1:9" ht="38.4" customHeight="1">
      <c r="A47" s="188" t="s">
        <v>57</v>
      </c>
      <c r="B47" s="1495" t="s">
        <v>1109</v>
      </c>
      <c r="C47" s="1725"/>
      <c r="D47" s="1725"/>
      <c r="E47" s="1725"/>
      <c r="F47" s="1725"/>
      <c r="G47" s="1725"/>
      <c r="H47" s="1725"/>
      <c r="I47" s="1725"/>
    </row>
    <row r="48" spans="1:9">
      <c r="A48" s="23"/>
      <c r="B48" s="23"/>
      <c r="C48" s="23"/>
      <c r="D48" s="23"/>
      <c r="E48" s="23"/>
      <c r="F48" s="23"/>
      <c r="G48" s="23"/>
      <c r="H48" s="23"/>
      <c r="I48" s="23"/>
    </row>
    <row r="49" spans="1:9">
      <c r="A49" s="23"/>
      <c r="B49" s="23"/>
      <c r="C49" s="23"/>
      <c r="D49" s="23"/>
      <c r="E49" s="23"/>
      <c r="F49" s="23"/>
      <c r="G49" s="23"/>
      <c r="H49" s="23"/>
      <c r="I49" s="23"/>
    </row>
    <row r="50" spans="1:9">
      <c r="A50" s="23"/>
      <c r="B50" s="23"/>
      <c r="C50" s="23"/>
      <c r="D50" s="23"/>
      <c r="E50" s="23"/>
      <c r="F50" s="23"/>
      <c r="G50" s="23"/>
      <c r="H50" s="23"/>
      <c r="I50" s="23"/>
    </row>
    <row r="51" spans="1:9">
      <c r="A51" s="23"/>
      <c r="B51" s="23"/>
      <c r="C51" s="23"/>
      <c r="D51" s="23"/>
      <c r="E51" s="23"/>
      <c r="F51" s="23"/>
      <c r="G51" s="23"/>
      <c r="H51" s="23"/>
      <c r="I51" s="23"/>
    </row>
  </sheetData>
  <mergeCells count="14">
    <mergeCell ref="A3:B3"/>
    <mergeCell ref="C3:I3"/>
    <mergeCell ref="A4:B4"/>
    <mergeCell ref="C4:I4"/>
    <mergeCell ref="B47:I47"/>
    <mergeCell ref="F8:I8"/>
    <mergeCell ref="C9:I45"/>
    <mergeCell ref="A6:B6"/>
    <mergeCell ref="A9:B9"/>
    <mergeCell ref="C6:I6"/>
    <mergeCell ref="A7:B7"/>
    <mergeCell ref="C7:I7"/>
    <mergeCell ref="A8:B8"/>
    <mergeCell ref="C8:D8"/>
  </mergeCells>
  <phoneticPr fontId="13"/>
  <pageMargins left="0.78740157480314965" right="0.47244094488188981" top="0.78740157480314965" bottom="0.51181102362204722" header="0.51181102362204722" footer="0.31496062992125984"/>
  <pageSetup paperSize="9" scale="97"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dimension ref="A1:I49"/>
  <sheetViews>
    <sheetView zoomScaleNormal="100" zoomScaleSheetLayoutView="100" workbookViewId="0">
      <selection activeCell="A2" sqref="A2:I2"/>
    </sheetView>
  </sheetViews>
  <sheetFormatPr defaultColWidth="9" defaultRowHeight="13.2"/>
  <cols>
    <col min="1" max="1" width="10.21875" style="157" bestFit="1" customWidth="1"/>
    <col min="2" max="2" width="14.109375" style="157" customWidth="1"/>
    <col min="3" max="9" width="8.77734375" style="157" customWidth="1"/>
    <col min="10" max="16384" width="9" style="157"/>
  </cols>
  <sheetData>
    <row r="1" spans="1:9" ht="15.75" customHeight="1">
      <c r="A1" s="158" t="s">
        <v>204</v>
      </c>
    </row>
    <row r="2" spans="1:9" ht="16.2">
      <c r="A2" s="1508" t="s">
        <v>185</v>
      </c>
      <c r="B2" s="1508"/>
      <c r="C2" s="1508"/>
      <c r="D2" s="1508"/>
      <c r="E2" s="1508"/>
      <c r="F2" s="1508"/>
      <c r="G2" s="1508"/>
      <c r="H2" s="1508"/>
      <c r="I2" s="1508"/>
    </row>
    <row r="3" spans="1:9">
      <c r="A3" s="159"/>
      <c r="B3" s="159"/>
      <c r="C3" s="159"/>
      <c r="D3" s="159"/>
      <c r="E3" s="159"/>
      <c r="F3" s="159"/>
      <c r="G3" s="159"/>
      <c r="H3" s="159"/>
      <c r="I3" s="159"/>
    </row>
    <row r="4" spans="1:9" ht="32.25" customHeight="1">
      <c r="A4" s="1514" t="s">
        <v>131</v>
      </c>
      <c r="B4" s="1515"/>
      <c r="C4" s="1509"/>
      <c r="D4" s="1516"/>
      <c r="E4" s="1516"/>
      <c r="F4" s="1516"/>
      <c r="G4" s="1516"/>
      <c r="H4" s="1516"/>
      <c r="I4" s="1517"/>
    </row>
    <row r="5" spans="1:9" ht="33" customHeight="1">
      <c r="A5" s="1518" t="s">
        <v>135</v>
      </c>
      <c r="B5" s="1519"/>
      <c r="C5" s="1509"/>
      <c r="D5" s="1516"/>
      <c r="E5" s="1516"/>
      <c r="F5" s="1516"/>
      <c r="G5" s="1516"/>
      <c r="H5" s="1516"/>
      <c r="I5" s="1517"/>
    </row>
    <row r="6" spans="1:9">
      <c r="A6" s="159"/>
      <c r="B6" s="159"/>
      <c r="C6" s="161"/>
      <c r="D6" s="161"/>
      <c r="E6" s="161"/>
      <c r="F6" s="161"/>
      <c r="G6" s="161"/>
      <c r="H6" s="161"/>
      <c r="I6" s="162"/>
    </row>
    <row r="7" spans="1:9" ht="46.5" customHeight="1">
      <c r="A7" s="163" t="s">
        <v>186</v>
      </c>
      <c r="B7" s="164"/>
      <c r="C7" s="1509"/>
      <c r="D7" s="1510"/>
      <c r="E7" s="1510"/>
      <c r="F7" s="1510"/>
      <c r="G7" s="1510"/>
      <c r="H7" s="1510"/>
      <c r="I7" s="1511"/>
    </row>
    <row r="8" spans="1:9" s="165" customFormat="1" ht="28.5" customHeight="1">
      <c r="A8" s="1512" t="s">
        <v>127</v>
      </c>
      <c r="B8" s="1513"/>
      <c r="C8" s="1509"/>
      <c r="D8" s="1510"/>
      <c r="E8" s="1510"/>
      <c r="F8" s="1510"/>
      <c r="G8" s="1510"/>
      <c r="H8" s="1510"/>
      <c r="I8" s="1511"/>
    </row>
    <row r="9" spans="1:9" s="165" customFormat="1" ht="28.5" customHeight="1">
      <c r="A9" s="1504" t="s">
        <v>187</v>
      </c>
      <c r="B9" s="1505"/>
      <c r="C9" s="1509"/>
      <c r="D9" s="1516"/>
      <c r="E9" s="1516"/>
      <c r="F9" s="1516"/>
      <c r="G9" s="1516"/>
      <c r="H9" s="1516"/>
      <c r="I9" s="1517"/>
    </row>
    <row r="10" spans="1:9" ht="33.75" customHeight="1">
      <c r="A10" s="1506" t="s">
        <v>188</v>
      </c>
      <c r="B10" s="1507"/>
      <c r="C10" s="1520" t="s">
        <v>189</v>
      </c>
      <c r="D10" s="1521"/>
      <c r="E10" s="1521"/>
      <c r="F10" s="1521"/>
      <c r="G10" s="1521"/>
      <c r="H10" s="1521"/>
      <c r="I10" s="1522"/>
    </row>
    <row r="11" spans="1:9">
      <c r="A11" s="166"/>
      <c r="B11" s="167"/>
      <c r="C11" s="1523"/>
      <c r="D11" s="1524"/>
      <c r="E11" s="1524"/>
      <c r="F11" s="1524"/>
      <c r="G11" s="1524"/>
      <c r="H11" s="1524"/>
      <c r="I11" s="1525"/>
    </row>
    <row r="12" spans="1:9">
      <c r="A12" s="166"/>
      <c r="B12" s="167"/>
      <c r="C12" s="1523"/>
      <c r="D12" s="1524"/>
      <c r="E12" s="1524"/>
      <c r="F12" s="1524"/>
      <c r="G12" s="1524"/>
      <c r="H12" s="1524"/>
      <c r="I12" s="1525"/>
    </row>
    <row r="13" spans="1:9">
      <c r="A13" s="166"/>
      <c r="B13" s="167"/>
      <c r="C13" s="1523"/>
      <c r="D13" s="1524"/>
      <c r="E13" s="1524"/>
      <c r="F13" s="1524"/>
      <c r="G13" s="1524"/>
      <c r="H13" s="1524"/>
      <c r="I13" s="1525"/>
    </row>
    <row r="14" spans="1:9">
      <c r="A14" s="168"/>
      <c r="B14" s="167"/>
      <c r="C14" s="1523"/>
      <c r="D14" s="1524"/>
      <c r="E14" s="1524"/>
      <c r="F14" s="1524"/>
      <c r="G14" s="1524"/>
      <c r="H14" s="1524"/>
      <c r="I14" s="1525"/>
    </row>
    <row r="15" spans="1:9" ht="21" customHeight="1">
      <c r="A15" s="168" t="s">
        <v>189</v>
      </c>
      <c r="B15" s="169" t="s">
        <v>189</v>
      </c>
      <c r="C15" s="1523"/>
      <c r="D15" s="1524"/>
      <c r="E15" s="1524"/>
      <c r="F15" s="1524"/>
      <c r="G15" s="1524"/>
      <c r="H15" s="1524"/>
      <c r="I15" s="1525"/>
    </row>
    <row r="16" spans="1:9">
      <c r="A16" s="168"/>
      <c r="B16" s="167"/>
      <c r="C16" s="1523"/>
      <c r="D16" s="1524"/>
      <c r="E16" s="1524"/>
      <c r="F16" s="1524"/>
      <c r="G16" s="1524"/>
      <c r="H16" s="1524"/>
      <c r="I16" s="1525"/>
    </row>
    <row r="17" spans="1:9">
      <c r="A17" s="168"/>
      <c r="B17" s="167"/>
      <c r="C17" s="1523"/>
      <c r="D17" s="1524"/>
      <c r="E17" s="1524"/>
      <c r="F17" s="1524"/>
      <c r="G17" s="1524"/>
      <c r="H17" s="1524"/>
      <c r="I17" s="1525"/>
    </row>
    <row r="18" spans="1:9">
      <c r="A18" s="168"/>
      <c r="B18" s="167"/>
      <c r="C18" s="1523"/>
      <c r="D18" s="1524"/>
      <c r="E18" s="1524"/>
      <c r="F18" s="1524"/>
      <c r="G18" s="1524"/>
      <c r="H18" s="1524"/>
      <c r="I18" s="1525"/>
    </row>
    <row r="19" spans="1:9">
      <c r="A19" s="168"/>
      <c r="B19" s="167"/>
      <c r="C19" s="1523"/>
      <c r="D19" s="1524"/>
      <c r="E19" s="1524"/>
      <c r="F19" s="1524"/>
      <c r="G19" s="1524"/>
      <c r="H19" s="1524"/>
      <c r="I19" s="1525"/>
    </row>
    <row r="20" spans="1:9">
      <c r="A20" s="168"/>
      <c r="B20" s="167"/>
      <c r="C20" s="1523"/>
      <c r="D20" s="1524"/>
      <c r="E20" s="1524"/>
      <c r="F20" s="1524"/>
      <c r="G20" s="1524"/>
      <c r="H20" s="1524"/>
      <c r="I20" s="1525"/>
    </row>
    <row r="21" spans="1:9">
      <c r="A21" s="168"/>
      <c r="B21" s="167" t="s">
        <v>189</v>
      </c>
      <c r="C21" s="1523"/>
      <c r="D21" s="1524"/>
      <c r="E21" s="1524"/>
      <c r="F21" s="1524"/>
      <c r="G21" s="1524"/>
      <c r="H21" s="1524"/>
      <c r="I21" s="1525"/>
    </row>
    <row r="22" spans="1:9">
      <c r="A22" s="168"/>
      <c r="B22" s="167"/>
      <c r="C22" s="1523"/>
      <c r="D22" s="1524"/>
      <c r="E22" s="1524"/>
      <c r="F22" s="1524"/>
      <c r="G22" s="1524"/>
      <c r="H22" s="1524"/>
      <c r="I22" s="1525"/>
    </row>
    <row r="23" spans="1:9">
      <c r="A23" s="168"/>
      <c r="B23" s="167"/>
      <c r="C23" s="1523"/>
      <c r="D23" s="1524"/>
      <c r="E23" s="1524"/>
      <c r="F23" s="1524"/>
      <c r="G23" s="1524"/>
      <c r="H23" s="1524"/>
      <c r="I23" s="1525"/>
    </row>
    <row r="24" spans="1:9">
      <c r="A24" s="168"/>
      <c r="B24" s="167"/>
      <c r="C24" s="1523"/>
      <c r="D24" s="1524"/>
      <c r="E24" s="1524"/>
      <c r="F24" s="1524"/>
      <c r="G24" s="1524"/>
      <c r="H24" s="1524"/>
      <c r="I24" s="1525"/>
    </row>
    <row r="25" spans="1:9">
      <c r="A25" s="168"/>
      <c r="B25" s="167"/>
      <c r="C25" s="1523"/>
      <c r="D25" s="1524"/>
      <c r="E25" s="1524"/>
      <c r="F25" s="1524"/>
      <c r="G25" s="1524"/>
      <c r="H25" s="1524"/>
      <c r="I25" s="1525"/>
    </row>
    <row r="26" spans="1:9">
      <c r="A26" s="168"/>
      <c r="B26" s="167"/>
      <c r="C26" s="1523"/>
      <c r="D26" s="1524"/>
      <c r="E26" s="1524"/>
      <c r="F26" s="1524"/>
      <c r="G26" s="1524"/>
      <c r="H26" s="1524"/>
      <c r="I26" s="1525"/>
    </row>
    <row r="27" spans="1:9">
      <c r="A27" s="168"/>
      <c r="B27" s="167"/>
      <c r="C27" s="1523"/>
      <c r="D27" s="1524"/>
      <c r="E27" s="1524"/>
      <c r="F27" s="1524"/>
      <c r="G27" s="1524"/>
      <c r="H27" s="1524"/>
      <c r="I27" s="1525"/>
    </row>
    <row r="28" spans="1:9">
      <c r="A28" s="168"/>
      <c r="B28" s="167"/>
      <c r="C28" s="1523"/>
      <c r="D28" s="1524"/>
      <c r="E28" s="1524"/>
      <c r="F28" s="1524"/>
      <c r="G28" s="1524"/>
      <c r="H28" s="1524"/>
      <c r="I28" s="1525"/>
    </row>
    <row r="29" spans="1:9">
      <c r="A29" s="168"/>
      <c r="B29" s="167"/>
      <c r="C29" s="1523"/>
      <c r="D29" s="1524"/>
      <c r="E29" s="1524"/>
      <c r="F29" s="1524"/>
      <c r="G29" s="1524"/>
      <c r="H29" s="1524"/>
      <c r="I29" s="1525"/>
    </row>
    <row r="30" spans="1:9">
      <c r="A30" s="168"/>
      <c r="B30" s="167"/>
      <c r="C30" s="1523"/>
      <c r="D30" s="1524"/>
      <c r="E30" s="1524"/>
      <c r="F30" s="1524"/>
      <c r="G30" s="1524"/>
      <c r="H30" s="1524"/>
      <c r="I30" s="1525"/>
    </row>
    <row r="31" spans="1:9">
      <c r="A31" s="168"/>
      <c r="B31" s="167"/>
      <c r="C31" s="1523"/>
      <c r="D31" s="1524"/>
      <c r="E31" s="1524"/>
      <c r="F31" s="1524"/>
      <c r="G31" s="1524"/>
      <c r="H31" s="1524"/>
      <c r="I31" s="1525"/>
    </row>
    <row r="32" spans="1:9">
      <c r="A32" s="168"/>
      <c r="B32" s="167"/>
      <c r="C32" s="1523"/>
      <c r="D32" s="1524"/>
      <c r="E32" s="1524"/>
      <c r="F32" s="1524"/>
      <c r="G32" s="1524"/>
      <c r="H32" s="1524"/>
      <c r="I32" s="1525"/>
    </row>
    <row r="33" spans="1:9">
      <c r="A33" s="168"/>
      <c r="B33" s="167"/>
      <c r="C33" s="1523"/>
      <c r="D33" s="1524"/>
      <c r="E33" s="1524"/>
      <c r="F33" s="1524"/>
      <c r="G33" s="1524"/>
      <c r="H33" s="1524"/>
      <c r="I33" s="1525"/>
    </row>
    <row r="34" spans="1:9">
      <c r="A34" s="168"/>
      <c r="B34" s="167"/>
      <c r="C34" s="1523"/>
      <c r="D34" s="1524"/>
      <c r="E34" s="1524"/>
      <c r="F34" s="1524"/>
      <c r="G34" s="1524"/>
      <c r="H34" s="1524"/>
      <c r="I34" s="1525"/>
    </row>
    <row r="35" spans="1:9">
      <c r="A35" s="168"/>
      <c r="B35" s="167"/>
      <c r="C35" s="1523"/>
      <c r="D35" s="1524"/>
      <c r="E35" s="1524"/>
      <c r="F35" s="1524"/>
      <c r="G35" s="1524"/>
      <c r="H35" s="1524"/>
      <c r="I35" s="1525"/>
    </row>
    <row r="36" spans="1:9" ht="12.75" customHeight="1">
      <c r="A36" s="168"/>
      <c r="B36" s="167"/>
      <c r="C36" s="1523"/>
      <c r="D36" s="1524"/>
      <c r="E36" s="1524"/>
      <c r="F36" s="1524"/>
      <c r="G36" s="1524"/>
      <c r="H36" s="1524"/>
      <c r="I36" s="1525"/>
    </row>
    <row r="37" spans="1:9">
      <c r="A37" s="168"/>
      <c r="B37" s="167"/>
      <c r="C37" s="1523"/>
      <c r="D37" s="1524"/>
      <c r="E37" s="1524"/>
      <c r="F37" s="1524"/>
      <c r="G37" s="1524"/>
      <c r="H37" s="1524"/>
      <c r="I37" s="1525"/>
    </row>
    <row r="38" spans="1:9">
      <c r="A38" s="168"/>
      <c r="B38" s="167"/>
      <c r="C38" s="1523"/>
      <c r="D38" s="1524"/>
      <c r="E38" s="1524"/>
      <c r="F38" s="1524"/>
      <c r="G38" s="1524"/>
      <c r="H38" s="1524"/>
      <c r="I38" s="1525"/>
    </row>
    <row r="39" spans="1:9">
      <c r="A39" s="168"/>
      <c r="B39" s="167"/>
      <c r="C39" s="1523"/>
      <c r="D39" s="1524"/>
      <c r="E39" s="1524"/>
      <c r="F39" s="1524"/>
      <c r="G39" s="1524"/>
      <c r="H39" s="1524"/>
      <c r="I39" s="1525"/>
    </row>
    <row r="40" spans="1:9">
      <c r="A40" s="168"/>
      <c r="B40" s="167"/>
      <c r="C40" s="1523"/>
      <c r="D40" s="1524"/>
      <c r="E40" s="1524"/>
      <c r="F40" s="1524"/>
      <c r="G40" s="1524"/>
      <c r="H40" s="1524"/>
      <c r="I40" s="1525"/>
    </row>
    <row r="41" spans="1:9">
      <c r="A41" s="168"/>
      <c r="B41" s="167"/>
      <c r="C41" s="1523"/>
      <c r="D41" s="1524"/>
      <c r="E41" s="1524"/>
      <c r="F41" s="1524"/>
      <c r="G41" s="1524"/>
      <c r="H41" s="1524"/>
      <c r="I41" s="1525"/>
    </row>
    <row r="42" spans="1:9">
      <c r="A42" s="160"/>
      <c r="B42" s="170"/>
      <c r="C42" s="171"/>
      <c r="D42" s="172"/>
      <c r="E42" s="172"/>
      <c r="F42" s="172"/>
      <c r="G42" s="172"/>
      <c r="H42" s="172"/>
      <c r="I42" s="173"/>
    </row>
    <row r="43" spans="1:9">
      <c r="A43" s="174" t="s">
        <v>190</v>
      </c>
      <c r="B43" s="175"/>
      <c r="C43" s="176"/>
      <c r="D43" s="176"/>
      <c r="E43" s="176"/>
      <c r="F43" s="176"/>
      <c r="G43" s="176"/>
      <c r="H43" s="176"/>
      <c r="I43" s="176"/>
    </row>
    <row r="44" spans="1:9" ht="15.75" customHeight="1">
      <c r="A44" s="177" t="s">
        <v>191</v>
      </c>
      <c r="B44" s="178" t="s">
        <v>192</v>
      </c>
      <c r="C44" s="178"/>
      <c r="D44" s="178"/>
      <c r="E44" s="178"/>
      <c r="F44" s="178"/>
      <c r="G44" s="178"/>
      <c r="H44" s="178"/>
      <c r="I44" s="178"/>
    </row>
    <row r="45" spans="1:9" ht="48.6" customHeight="1">
      <c r="A45" s="179" t="s">
        <v>193</v>
      </c>
      <c r="B45" s="1503" t="s">
        <v>194</v>
      </c>
      <c r="C45" s="1503"/>
      <c r="D45" s="1503"/>
      <c r="E45" s="1503"/>
      <c r="F45" s="1503"/>
      <c r="G45" s="1503"/>
      <c r="H45" s="1503"/>
      <c r="I45" s="1503"/>
    </row>
    <row r="46" spans="1:9" ht="30" customHeight="1">
      <c r="A46" s="177" t="s">
        <v>195</v>
      </c>
      <c r="B46" s="1503" t="s">
        <v>196</v>
      </c>
      <c r="C46" s="1503"/>
      <c r="D46" s="1503"/>
      <c r="E46" s="1503"/>
      <c r="F46" s="1503"/>
      <c r="G46" s="1503"/>
      <c r="H46" s="1503"/>
      <c r="I46" s="1503"/>
    </row>
    <row r="47" spans="1:9">
      <c r="A47" s="180"/>
      <c r="B47" s="180"/>
      <c r="C47" s="180"/>
      <c r="D47" s="180"/>
      <c r="E47" s="180"/>
      <c r="F47" s="180"/>
      <c r="G47" s="180"/>
      <c r="H47" s="180"/>
      <c r="I47" s="180"/>
    </row>
    <row r="48" spans="1:9">
      <c r="A48" s="159"/>
      <c r="B48" s="159"/>
      <c r="C48" s="159"/>
      <c r="D48" s="159"/>
      <c r="E48" s="159"/>
      <c r="F48" s="159"/>
      <c r="G48" s="159"/>
      <c r="H48" s="159"/>
      <c r="I48" s="159"/>
    </row>
    <row r="49" spans="1:9">
      <c r="A49" s="159"/>
      <c r="B49" s="159"/>
      <c r="C49" s="159"/>
      <c r="D49" s="159"/>
      <c r="E49" s="159"/>
      <c r="F49" s="159"/>
      <c r="G49" s="159"/>
      <c r="H49" s="159"/>
      <c r="I49" s="159"/>
    </row>
  </sheetData>
  <mergeCells count="14">
    <mergeCell ref="B45:I45"/>
    <mergeCell ref="B46:I46"/>
    <mergeCell ref="A9:B9"/>
    <mergeCell ref="A10:B10"/>
    <mergeCell ref="A2:I2"/>
    <mergeCell ref="C7:I7"/>
    <mergeCell ref="A8:B8"/>
    <mergeCell ref="C8:I8"/>
    <mergeCell ref="A4:B4"/>
    <mergeCell ref="C4:I4"/>
    <mergeCell ref="A5:B5"/>
    <mergeCell ref="C5:I5"/>
    <mergeCell ref="C10:I41"/>
    <mergeCell ref="C9:I9"/>
  </mergeCells>
  <phoneticPr fontId="13"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H60"/>
  <sheetViews>
    <sheetView view="pageBreakPreview" zoomScaleNormal="100" zoomScaleSheetLayoutView="100" workbookViewId="0">
      <selection activeCell="A2" sqref="A2:H2"/>
    </sheetView>
  </sheetViews>
  <sheetFormatPr defaultColWidth="9" defaultRowHeight="13.2"/>
  <cols>
    <col min="1" max="1" width="10.21875" style="157" bestFit="1" customWidth="1"/>
    <col min="2" max="2" width="10.21875" style="157" customWidth="1"/>
    <col min="3" max="8" width="11" style="157" customWidth="1"/>
    <col min="9" max="16384" width="9" style="157"/>
  </cols>
  <sheetData>
    <row r="1" spans="1:8" ht="15.75" customHeight="1">
      <c r="A1" s="159" t="s">
        <v>202</v>
      </c>
    </row>
    <row r="2" spans="1:8" ht="16.2">
      <c r="A2" s="1508" t="s">
        <v>197</v>
      </c>
      <c r="B2" s="1508"/>
      <c r="C2" s="1508"/>
      <c r="D2" s="1508"/>
      <c r="E2" s="1508"/>
      <c r="F2" s="1508"/>
      <c r="G2" s="1508"/>
      <c r="H2" s="1508"/>
    </row>
    <row r="3" spans="1:8">
      <c r="A3" s="159"/>
      <c r="B3" s="159"/>
      <c r="C3" s="159"/>
      <c r="D3" s="159"/>
      <c r="E3" s="159"/>
      <c r="F3" s="159"/>
      <c r="G3" s="159"/>
      <c r="H3" s="159"/>
    </row>
    <row r="4" spans="1:8" ht="32.25" customHeight="1">
      <c r="A4" s="1514" t="s">
        <v>131</v>
      </c>
      <c r="B4" s="1515"/>
      <c r="C4" s="1512"/>
      <c r="D4" s="1532"/>
      <c r="E4" s="1532"/>
      <c r="F4" s="1532"/>
      <c r="G4" s="1532"/>
      <c r="H4" s="1533"/>
    </row>
    <row r="5" spans="1:8" ht="33" customHeight="1">
      <c r="A5" s="1518" t="s">
        <v>135</v>
      </c>
      <c r="B5" s="1519"/>
      <c r="C5" s="1512"/>
      <c r="D5" s="1532"/>
      <c r="E5" s="1532"/>
      <c r="F5" s="1532"/>
      <c r="G5" s="1532"/>
      <c r="H5" s="1533"/>
    </row>
    <row r="6" spans="1:8">
      <c r="A6" s="159"/>
      <c r="B6" s="159"/>
      <c r="C6" s="161"/>
      <c r="D6" s="161"/>
      <c r="E6" s="161"/>
      <c r="F6" s="161"/>
      <c r="G6" s="161"/>
      <c r="H6" s="162"/>
    </row>
    <row r="7" spans="1:8" ht="38.25" customHeight="1">
      <c r="A7" s="1506" t="s">
        <v>198</v>
      </c>
      <c r="B7" s="1507"/>
      <c r="C7" s="1529" t="s">
        <v>199</v>
      </c>
      <c r="D7" s="1530"/>
      <c r="E7" s="1530"/>
      <c r="F7" s="1530"/>
      <c r="G7" s="1530"/>
      <c r="H7" s="1531"/>
    </row>
    <row r="8" spans="1:8">
      <c r="A8" s="166"/>
      <c r="B8" s="167"/>
      <c r="C8" s="1526"/>
      <c r="D8" s="1527"/>
      <c r="E8" s="1527"/>
      <c r="F8" s="1527"/>
      <c r="G8" s="1527"/>
      <c r="H8" s="1528"/>
    </row>
    <row r="9" spans="1:8">
      <c r="A9" s="166"/>
      <c r="B9" s="167"/>
      <c r="C9" s="1526"/>
      <c r="D9" s="1527"/>
      <c r="E9" s="1527"/>
      <c r="F9" s="1527"/>
      <c r="G9" s="1527"/>
      <c r="H9" s="1528"/>
    </row>
    <row r="10" spans="1:8">
      <c r="A10" s="166"/>
      <c r="B10" s="167"/>
      <c r="C10" s="1526"/>
      <c r="D10" s="1527"/>
      <c r="E10" s="1527"/>
      <c r="F10" s="1527"/>
      <c r="G10" s="1527"/>
      <c r="H10" s="1528"/>
    </row>
    <row r="11" spans="1:8" ht="15" customHeight="1">
      <c r="A11" s="168"/>
      <c r="B11" s="167"/>
      <c r="C11" s="1526"/>
      <c r="D11" s="1527"/>
      <c r="E11" s="1527"/>
      <c r="F11" s="1527"/>
      <c r="G11" s="1527"/>
      <c r="H11" s="1528"/>
    </row>
    <row r="12" spans="1:8">
      <c r="A12" s="168"/>
      <c r="B12" s="167"/>
      <c r="C12" s="1526"/>
      <c r="D12" s="1527"/>
      <c r="E12" s="1527"/>
      <c r="F12" s="1527"/>
      <c r="G12" s="1527"/>
      <c r="H12" s="1528"/>
    </row>
    <row r="13" spans="1:8">
      <c r="A13" s="168"/>
      <c r="B13" s="167"/>
      <c r="C13" s="1526"/>
      <c r="D13" s="1527"/>
      <c r="E13" s="1527"/>
      <c r="F13" s="1527"/>
      <c r="G13" s="1527"/>
      <c r="H13" s="1528"/>
    </row>
    <row r="14" spans="1:8">
      <c r="A14" s="168"/>
      <c r="B14" s="167"/>
      <c r="C14" s="1526"/>
      <c r="D14" s="1527"/>
      <c r="E14" s="1527"/>
      <c r="F14" s="1527"/>
      <c r="G14" s="1527"/>
      <c r="H14" s="1528"/>
    </row>
    <row r="15" spans="1:8">
      <c r="A15" s="168"/>
      <c r="B15" s="167"/>
      <c r="C15" s="1526"/>
      <c r="D15" s="1527"/>
      <c r="E15" s="1527"/>
      <c r="F15" s="1527"/>
      <c r="G15" s="1527"/>
      <c r="H15" s="1528"/>
    </row>
    <row r="16" spans="1:8">
      <c r="A16" s="168"/>
      <c r="B16" s="167"/>
      <c r="C16" s="1526"/>
      <c r="D16" s="1527"/>
      <c r="E16" s="1527"/>
      <c r="F16" s="1527"/>
      <c r="G16" s="1527"/>
      <c r="H16" s="1528"/>
    </row>
    <row r="17" spans="1:8">
      <c r="A17" s="168"/>
      <c r="B17" s="167" t="s">
        <v>200</v>
      </c>
      <c r="C17" s="1526"/>
      <c r="D17" s="1527"/>
      <c r="E17" s="1527"/>
      <c r="F17" s="1527"/>
      <c r="G17" s="1527"/>
      <c r="H17" s="1528"/>
    </row>
    <row r="18" spans="1:8">
      <c r="A18" s="168"/>
      <c r="B18" s="167"/>
      <c r="C18" s="1526"/>
      <c r="D18" s="1527"/>
      <c r="E18" s="1527"/>
      <c r="F18" s="1527"/>
      <c r="G18" s="1527"/>
      <c r="H18" s="1528"/>
    </row>
    <row r="19" spans="1:8">
      <c r="A19" s="168"/>
      <c r="B19" s="167"/>
      <c r="C19" s="1526"/>
      <c r="D19" s="1527"/>
      <c r="E19" s="1527"/>
      <c r="F19" s="1527"/>
      <c r="G19" s="1527"/>
      <c r="H19" s="1528"/>
    </row>
    <row r="20" spans="1:8">
      <c r="A20" s="168"/>
      <c r="B20" s="167"/>
      <c r="C20" s="1526"/>
      <c r="D20" s="1527"/>
      <c r="E20" s="1527"/>
      <c r="F20" s="1527"/>
      <c r="G20" s="1527"/>
      <c r="H20" s="1528"/>
    </row>
    <row r="21" spans="1:8">
      <c r="A21" s="168"/>
      <c r="B21" s="167"/>
      <c r="C21" s="1526"/>
      <c r="D21" s="1527"/>
      <c r="E21" s="1527"/>
      <c r="F21" s="1527"/>
      <c r="G21" s="1527"/>
      <c r="H21" s="1528"/>
    </row>
    <row r="22" spans="1:8">
      <c r="A22" s="168"/>
      <c r="B22" s="167"/>
      <c r="C22" s="1526"/>
      <c r="D22" s="1527"/>
      <c r="E22" s="1527"/>
      <c r="F22" s="1527"/>
      <c r="G22" s="1527"/>
      <c r="H22" s="1528"/>
    </row>
    <row r="23" spans="1:8">
      <c r="A23" s="168"/>
      <c r="B23" s="167"/>
      <c r="C23" s="1526"/>
      <c r="D23" s="1527"/>
      <c r="E23" s="1527"/>
      <c r="F23" s="1527"/>
      <c r="G23" s="1527"/>
      <c r="H23" s="1528"/>
    </row>
    <row r="24" spans="1:8">
      <c r="A24" s="168"/>
      <c r="B24" s="167"/>
      <c r="C24" s="1526"/>
      <c r="D24" s="1527"/>
      <c r="E24" s="1527"/>
      <c r="F24" s="1527"/>
      <c r="G24" s="1527"/>
      <c r="H24" s="1528"/>
    </row>
    <row r="25" spans="1:8">
      <c r="A25" s="168"/>
      <c r="B25" s="167" t="s">
        <v>200</v>
      </c>
      <c r="C25" s="1526"/>
      <c r="D25" s="1527"/>
      <c r="E25" s="1527"/>
      <c r="F25" s="1527"/>
      <c r="G25" s="1527"/>
      <c r="H25" s="1528"/>
    </row>
    <row r="26" spans="1:8">
      <c r="A26" s="168"/>
      <c r="B26" s="167"/>
      <c r="C26" s="1526"/>
      <c r="D26" s="1527"/>
      <c r="E26" s="1527"/>
      <c r="F26" s="1527"/>
      <c r="G26" s="1527"/>
      <c r="H26" s="1528"/>
    </row>
    <row r="27" spans="1:8">
      <c r="A27" s="168"/>
      <c r="B27" s="167"/>
      <c r="C27" s="1526"/>
      <c r="D27" s="1527"/>
      <c r="E27" s="1527"/>
      <c r="F27" s="1527"/>
      <c r="G27" s="1527"/>
      <c r="H27" s="1528"/>
    </row>
    <row r="28" spans="1:8">
      <c r="A28" s="168"/>
      <c r="B28" s="167"/>
      <c r="C28" s="1526"/>
      <c r="D28" s="1527"/>
      <c r="E28" s="1527"/>
      <c r="F28" s="1527"/>
      <c r="G28" s="1527"/>
      <c r="H28" s="1528"/>
    </row>
    <row r="29" spans="1:8">
      <c r="A29" s="168"/>
      <c r="B29" s="167"/>
      <c r="C29" s="1526"/>
      <c r="D29" s="1527"/>
      <c r="E29" s="1527"/>
      <c r="F29" s="1527"/>
      <c r="G29" s="1527"/>
      <c r="H29" s="1528"/>
    </row>
    <row r="30" spans="1:8">
      <c r="A30" s="168"/>
      <c r="B30" s="167"/>
      <c r="C30" s="1526"/>
      <c r="D30" s="1527"/>
      <c r="E30" s="1527"/>
      <c r="F30" s="1527"/>
      <c r="G30" s="1527"/>
      <c r="H30" s="1528"/>
    </row>
    <row r="31" spans="1:8">
      <c r="A31" s="168"/>
      <c r="B31" s="167"/>
      <c r="C31" s="1526"/>
      <c r="D31" s="1527"/>
      <c r="E31" s="1527"/>
      <c r="F31" s="1527"/>
      <c r="G31" s="1527"/>
      <c r="H31" s="1528"/>
    </row>
    <row r="32" spans="1:8">
      <c r="A32" s="168"/>
      <c r="B32" s="167"/>
      <c r="C32" s="1526"/>
      <c r="D32" s="1527"/>
      <c r="E32" s="1527"/>
      <c r="F32" s="1527"/>
      <c r="G32" s="1527"/>
      <c r="H32" s="1528"/>
    </row>
    <row r="33" spans="1:8">
      <c r="A33" s="168"/>
      <c r="B33" s="167"/>
      <c r="C33" s="1526"/>
      <c r="D33" s="1527"/>
      <c r="E33" s="1527"/>
      <c r="F33" s="1527"/>
      <c r="G33" s="1527"/>
      <c r="H33" s="1528"/>
    </row>
    <row r="34" spans="1:8">
      <c r="A34" s="168"/>
      <c r="B34" s="167"/>
      <c r="C34" s="1526"/>
      <c r="D34" s="1527"/>
      <c r="E34" s="1527"/>
      <c r="F34" s="1527"/>
      <c r="G34" s="1527"/>
      <c r="H34" s="1528"/>
    </row>
    <row r="35" spans="1:8">
      <c r="A35" s="168"/>
      <c r="B35" s="167"/>
      <c r="C35" s="1526"/>
      <c r="D35" s="1527"/>
      <c r="E35" s="1527"/>
      <c r="F35" s="1527"/>
      <c r="G35" s="1527"/>
      <c r="H35" s="1528"/>
    </row>
    <row r="36" spans="1:8">
      <c r="A36" s="168"/>
      <c r="B36" s="167"/>
      <c r="C36" s="1526"/>
      <c r="D36" s="1527"/>
      <c r="E36" s="1527"/>
      <c r="F36" s="1527"/>
      <c r="G36" s="1527"/>
      <c r="H36" s="1528"/>
    </row>
    <row r="37" spans="1:8">
      <c r="A37" s="168"/>
      <c r="B37" s="167"/>
      <c r="C37" s="1526"/>
      <c r="D37" s="1527"/>
      <c r="E37" s="1527"/>
      <c r="F37" s="1527"/>
      <c r="G37" s="1527"/>
      <c r="H37" s="1528"/>
    </row>
    <row r="38" spans="1:8">
      <c r="A38" s="168"/>
      <c r="B38" s="167"/>
      <c r="C38" s="1526"/>
      <c r="D38" s="1527"/>
      <c r="E38" s="1527"/>
      <c r="F38" s="1527"/>
      <c r="G38" s="1527"/>
      <c r="H38" s="1528"/>
    </row>
    <row r="39" spans="1:8">
      <c r="A39" s="168"/>
      <c r="B39" s="167"/>
      <c r="C39" s="1526"/>
      <c r="D39" s="1527"/>
      <c r="E39" s="1527"/>
      <c r="F39" s="1527"/>
      <c r="G39" s="1527"/>
      <c r="H39" s="1528"/>
    </row>
    <row r="40" spans="1:8">
      <c r="A40" s="168"/>
      <c r="B40" s="167"/>
      <c r="C40" s="1526"/>
      <c r="D40" s="1527"/>
      <c r="E40" s="1527"/>
      <c r="F40" s="1527"/>
      <c r="G40" s="1527"/>
      <c r="H40" s="1528"/>
    </row>
    <row r="41" spans="1:8">
      <c r="A41" s="168"/>
      <c r="B41" s="167"/>
      <c r="C41" s="1526"/>
      <c r="D41" s="1527"/>
      <c r="E41" s="1527"/>
      <c r="F41" s="1527"/>
      <c r="G41" s="1527"/>
      <c r="H41" s="1528"/>
    </row>
    <row r="42" spans="1:8">
      <c r="A42" s="168"/>
      <c r="B42" s="167"/>
      <c r="C42" s="1526"/>
      <c r="D42" s="1527"/>
      <c r="E42" s="1527"/>
      <c r="F42" s="1527"/>
      <c r="G42" s="1527"/>
      <c r="H42" s="1528"/>
    </row>
    <row r="43" spans="1:8" ht="19.5" customHeight="1">
      <c r="A43" s="168" t="s">
        <v>200</v>
      </c>
      <c r="B43" s="169" t="s">
        <v>200</v>
      </c>
      <c r="C43" s="1526"/>
      <c r="D43" s="1527"/>
      <c r="E43" s="1527"/>
      <c r="F43" s="1527"/>
      <c r="G43" s="1527"/>
      <c r="H43" s="1528"/>
    </row>
    <row r="44" spans="1:8">
      <c r="A44" s="168"/>
      <c r="B44" s="167"/>
      <c r="C44" s="1526"/>
      <c r="D44" s="1527"/>
      <c r="E44" s="1527"/>
      <c r="F44" s="1527"/>
      <c r="G44" s="1527"/>
      <c r="H44" s="1528"/>
    </row>
    <row r="45" spans="1:8">
      <c r="A45" s="168"/>
      <c r="B45" s="167"/>
      <c r="C45" s="1526"/>
      <c r="D45" s="1527"/>
      <c r="E45" s="1527"/>
      <c r="F45" s="1527"/>
      <c r="G45" s="1527"/>
      <c r="H45" s="1528"/>
    </row>
    <row r="46" spans="1:8">
      <c r="A46" s="168"/>
      <c r="B46" s="167"/>
      <c r="C46" s="1526"/>
      <c r="D46" s="1527"/>
      <c r="E46" s="1527"/>
      <c r="F46" s="1527"/>
      <c r="G46" s="1527"/>
      <c r="H46" s="1528"/>
    </row>
    <row r="47" spans="1:8">
      <c r="A47" s="168"/>
      <c r="B47" s="167"/>
      <c r="C47" s="1526"/>
      <c r="D47" s="1527"/>
      <c r="E47" s="1527"/>
      <c r="F47" s="1527"/>
      <c r="G47" s="1527"/>
      <c r="H47" s="1528"/>
    </row>
    <row r="48" spans="1:8">
      <c r="A48" s="168"/>
      <c r="B48" s="167"/>
      <c r="C48" s="1526"/>
      <c r="D48" s="1527"/>
      <c r="E48" s="1527"/>
      <c r="F48" s="1527"/>
      <c r="G48" s="1527"/>
      <c r="H48" s="1528"/>
    </row>
    <row r="49" spans="1:8">
      <c r="A49" s="168"/>
      <c r="B49" s="167"/>
      <c r="C49" s="1526"/>
      <c r="D49" s="1527"/>
      <c r="E49" s="1527"/>
      <c r="F49" s="1527"/>
      <c r="G49" s="1527"/>
      <c r="H49" s="1528"/>
    </row>
    <row r="50" spans="1:8">
      <c r="A50" s="168"/>
      <c r="B50" s="167"/>
      <c r="C50" s="1526"/>
      <c r="D50" s="1527"/>
      <c r="E50" s="1527"/>
      <c r="F50" s="1527"/>
      <c r="G50" s="1527"/>
      <c r="H50" s="1528"/>
    </row>
    <row r="51" spans="1:8">
      <c r="A51" s="168"/>
      <c r="B51" s="167"/>
      <c r="C51" s="1526"/>
      <c r="D51" s="1527"/>
      <c r="E51" s="1527"/>
      <c r="F51" s="1527"/>
      <c r="G51" s="1527"/>
      <c r="H51" s="1528"/>
    </row>
    <row r="52" spans="1:8">
      <c r="A52" s="168"/>
      <c r="B52" s="167"/>
      <c r="C52" s="1526"/>
      <c r="D52" s="1527"/>
      <c r="E52" s="1527"/>
      <c r="F52" s="1527"/>
      <c r="G52" s="1527"/>
      <c r="H52" s="1528"/>
    </row>
    <row r="53" spans="1:8">
      <c r="A53" s="168"/>
      <c r="B53" s="167"/>
      <c r="C53" s="1526"/>
      <c r="D53" s="1527"/>
      <c r="E53" s="1527"/>
      <c r="F53" s="1527"/>
      <c r="G53" s="1527"/>
      <c r="H53" s="1528"/>
    </row>
    <row r="54" spans="1:8">
      <c r="A54" s="160"/>
      <c r="B54" s="170"/>
      <c r="C54" s="171"/>
      <c r="D54" s="172"/>
      <c r="E54" s="172"/>
      <c r="F54" s="172"/>
      <c r="G54" s="172"/>
      <c r="H54" s="173"/>
    </row>
    <row r="55" spans="1:8">
      <c r="A55" s="181"/>
      <c r="B55" s="161"/>
      <c r="C55" s="161"/>
      <c r="D55" s="161"/>
      <c r="E55" s="161"/>
      <c r="F55" s="161"/>
      <c r="G55" s="161"/>
      <c r="H55" s="161"/>
    </row>
    <row r="56" spans="1:8">
      <c r="A56" s="182"/>
      <c r="B56" s="159"/>
      <c r="C56" s="159"/>
      <c r="D56" s="159"/>
      <c r="E56" s="159"/>
      <c r="F56" s="159"/>
      <c r="G56" s="159"/>
      <c r="H56" s="159"/>
    </row>
    <row r="57" spans="1:8">
      <c r="A57" s="159"/>
      <c r="B57" s="159"/>
      <c r="C57" s="159"/>
      <c r="D57" s="159"/>
      <c r="E57" s="159"/>
      <c r="F57" s="159"/>
      <c r="G57" s="159"/>
      <c r="H57" s="159"/>
    </row>
    <row r="58" spans="1:8">
      <c r="A58" s="159"/>
      <c r="B58" s="159"/>
      <c r="C58" s="159"/>
      <c r="D58" s="159"/>
      <c r="E58" s="159"/>
      <c r="F58" s="159"/>
      <c r="G58" s="159"/>
      <c r="H58" s="159"/>
    </row>
    <row r="59" spans="1:8">
      <c r="A59" s="159"/>
      <c r="B59" s="159"/>
      <c r="C59" s="159"/>
      <c r="D59" s="159"/>
      <c r="E59" s="159"/>
      <c r="F59" s="159"/>
      <c r="G59" s="159"/>
      <c r="H59" s="159"/>
    </row>
    <row r="60" spans="1:8">
      <c r="A60" s="159"/>
      <c r="B60" s="159"/>
      <c r="C60" s="159"/>
      <c r="D60" s="159"/>
      <c r="E60" s="159"/>
      <c r="F60" s="159"/>
      <c r="G60" s="159"/>
      <c r="H60" s="159"/>
    </row>
  </sheetData>
  <mergeCells count="8">
    <mergeCell ref="C8:H53"/>
    <mergeCell ref="A2:H2"/>
    <mergeCell ref="A7:B7"/>
    <mergeCell ref="C7:H7"/>
    <mergeCell ref="A4:B4"/>
    <mergeCell ref="C4:H4"/>
    <mergeCell ref="A5:B5"/>
    <mergeCell ref="C5:H5"/>
  </mergeCells>
  <phoneticPr fontId="13"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28"/>
  <sheetViews>
    <sheetView view="pageBreakPreview" topLeftCell="A13" zoomScaleNormal="100" zoomScaleSheetLayoutView="100" workbookViewId="0">
      <selection activeCell="K18" sqref="K18"/>
    </sheetView>
  </sheetViews>
  <sheetFormatPr defaultColWidth="9" defaultRowHeight="14.4"/>
  <cols>
    <col min="1" max="1" width="20" style="202" customWidth="1"/>
    <col min="2" max="2" width="16.77734375" style="202" customWidth="1"/>
    <col min="3" max="3" width="22.21875" style="202" customWidth="1"/>
    <col min="4" max="4" width="14.21875" style="202" customWidth="1"/>
    <col min="5" max="5" width="13.109375" style="202" customWidth="1"/>
    <col min="6" max="7" width="7.77734375" style="202" customWidth="1"/>
    <col min="8" max="8" width="9.21875" style="202" customWidth="1"/>
    <col min="9" max="10" width="7.77734375" style="202" customWidth="1"/>
    <col min="11" max="16384" width="9" style="202"/>
  </cols>
  <sheetData>
    <row r="1" spans="1:10" ht="21.75" customHeight="1">
      <c r="A1" s="127" t="s">
        <v>429</v>
      </c>
    </row>
    <row r="2" spans="1:10" ht="30" customHeight="1">
      <c r="A2" s="1537" t="s">
        <v>505</v>
      </c>
      <c r="B2" s="1537"/>
      <c r="C2" s="1537"/>
      <c r="D2" s="1537"/>
      <c r="E2" s="1537"/>
      <c r="F2" s="203"/>
      <c r="G2" s="203"/>
      <c r="H2" s="203"/>
      <c r="I2" s="203"/>
      <c r="J2" s="203"/>
    </row>
    <row r="3" spans="1:10" ht="37.5" customHeight="1">
      <c r="A3" s="204"/>
      <c r="B3" s="204"/>
      <c r="C3" s="204"/>
      <c r="D3" s="204"/>
      <c r="E3" s="204"/>
      <c r="F3" s="204"/>
      <c r="G3" s="204"/>
      <c r="H3" s="204"/>
      <c r="I3" s="204"/>
      <c r="J3" s="205"/>
    </row>
    <row r="4" spans="1:10" ht="37.5" customHeight="1">
      <c r="A4" s="206" t="s">
        <v>160</v>
      </c>
      <c r="B4" s="207"/>
      <c r="C4" s="207"/>
      <c r="D4" s="207"/>
      <c r="E4" s="207"/>
      <c r="F4" s="207"/>
      <c r="G4" s="207"/>
    </row>
    <row r="5" spans="1:10" ht="37.5" customHeight="1">
      <c r="A5" s="207"/>
      <c r="B5" s="207"/>
      <c r="C5" s="1538" t="s">
        <v>508</v>
      </c>
      <c r="D5" s="1538"/>
      <c r="E5" s="1538"/>
      <c r="F5" s="207"/>
      <c r="G5" s="207"/>
      <c r="H5" s="207"/>
      <c r="I5" s="207"/>
      <c r="J5" s="207"/>
    </row>
    <row r="6" spans="1:10" ht="37.5" customHeight="1">
      <c r="A6" s="207"/>
      <c r="B6" s="208" t="s">
        <v>246</v>
      </c>
      <c r="C6" s="1539"/>
      <c r="D6" s="1539"/>
      <c r="E6" s="1539"/>
      <c r="F6" s="207"/>
      <c r="G6" s="207"/>
      <c r="H6" s="207"/>
      <c r="I6" s="207"/>
      <c r="J6" s="207"/>
    </row>
    <row r="7" spans="1:10" ht="37.5" customHeight="1">
      <c r="A7" s="207"/>
      <c r="B7" s="208" t="s">
        <v>247</v>
      </c>
      <c r="C7" s="1539"/>
      <c r="D7" s="1539"/>
      <c r="E7" s="1539"/>
      <c r="F7" s="207"/>
      <c r="G7" s="207"/>
      <c r="H7" s="207"/>
      <c r="I7" s="207"/>
      <c r="J7" s="207"/>
    </row>
    <row r="8" spans="1:10" ht="63.75" customHeight="1">
      <c r="A8" s="207"/>
      <c r="B8" s="209" t="s">
        <v>250</v>
      </c>
      <c r="C8" s="1539"/>
      <c r="D8" s="1539"/>
      <c r="E8" s="210"/>
      <c r="F8" s="207"/>
      <c r="G8" s="207"/>
      <c r="H8" s="207"/>
      <c r="I8" s="207"/>
    </row>
    <row r="9" spans="1:10" ht="22.5" customHeight="1">
      <c r="A9" s="204"/>
      <c r="B9" s="204"/>
      <c r="C9" s="204"/>
      <c r="D9" s="204"/>
      <c r="E9" s="204"/>
      <c r="F9" s="204"/>
      <c r="G9" s="204"/>
      <c r="H9" s="204"/>
      <c r="I9" s="204"/>
      <c r="J9" s="204"/>
    </row>
    <row r="10" spans="1:10" ht="37.5" customHeight="1">
      <c r="A10" s="1543" t="s">
        <v>507</v>
      </c>
      <c r="B10" s="1543"/>
      <c r="C10" s="1543"/>
      <c r="D10" s="1543"/>
      <c r="E10" s="1543"/>
      <c r="F10" s="204"/>
      <c r="G10" s="204"/>
      <c r="H10" s="204"/>
      <c r="I10" s="204"/>
      <c r="J10" s="204"/>
    </row>
    <row r="11" spans="1:10" ht="22.5" customHeight="1">
      <c r="A11" s="214"/>
      <c r="B11" s="214"/>
      <c r="C11" s="214"/>
      <c r="D11" s="214"/>
      <c r="E11" s="214"/>
      <c r="F11" s="211"/>
      <c r="G11" s="211"/>
      <c r="H11" s="211"/>
      <c r="I11" s="211"/>
      <c r="J11" s="211"/>
    </row>
    <row r="12" spans="1:10" ht="31.5" customHeight="1">
      <c r="A12" s="215" t="s">
        <v>251</v>
      </c>
      <c r="B12" s="216" t="s">
        <v>252</v>
      </c>
      <c r="C12" s="215" t="s">
        <v>253</v>
      </c>
      <c r="D12" s="216" t="s">
        <v>254</v>
      </c>
      <c r="E12" s="215" t="s">
        <v>255</v>
      </c>
      <c r="F12" s="211"/>
      <c r="G12" s="211"/>
      <c r="I12" s="211"/>
      <c r="J12" s="211"/>
    </row>
    <row r="13" spans="1:10" ht="37.5" customHeight="1">
      <c r="A13" s="1540" t="s">
        <v>256</v>
      </c>
      <c r="B13" s="1542" t="s">
        <v>519</v>
      </c>
      <c r="C13" s="217"/>
      <c r="D13" s="218"/>
      <c r="E13" s="219"/>
      <c r="F13" s="211"/>
      <c r="G13" s="211"/>
      <c r="H13" s="211"/>
      <c r="I13" s="211"/>
      <c r="J13" s="211"/>
    </row>
    <row r="14" spans="1:10" ht="37.5" customHeight="1">
      <c r="A14" s="1540"/>
      <c r="B14" s="558"/>
      <c r="C14" s="220"/>
      <c r="D14" s="215"/>
      <c r="E14" s="219"/>
      <c r="F14" s="211"/>
      <c r="G14" s="211"/>
      <c r="H14" s="211"/>
      <c r="I14" s="211"/>
      <c r="J14" s="211"/>
    </row>
    <row r="15" spans="1:10" ht="31.5" customHeight="1">
      <c r="A15" s="1540" t="s">
        <v>506</v>
      </c>
      <c r="B15" s="558"/>
      <c r="C15" s="217"/>
      <c r="D15" s="218"/>
      <c r="E15" s="219"/>
      <c r="F15" s="211"/>
      <c r="G15" s="211"/>
      <c r="H15" s="211"/>
      <c r="I15" s="211"/>
      <c r="J15" s="211"/>
    </row>
    <row r="16" spans="1:10" ht="31.5" customHeight="1">
      <c r="A16" s="1540"/>
      <c r="B16" s="558"/>
      <c r="C16" s="220"/>
      <c r="D16" s="215"/>
      <c r="E16" s="219"/>
      <c r="F16" s="211"/>
      <c r="G16" s="211"/>
      <c r="H16" s="211"/>
      <c r="I16" s="211"/>
      <c r="J16" s="211"/>
    </row>
    <row r="17" spans="1:10" ht="31.5" customHeight="1">
      <c r="A17" s="1540"/>
      <c r="B17" s="558"/>
      <c r="C17" s="220"/>
      <c r="D17" s="215"/>
      <c r="E17" s="219"/>
      <c r="F17" s="211"/>
      <c r="G17" s="211"/>
      <c r="H17" s="211"/>
      <c r="I17" s="211"/>
      <c r="J17" s="211"/>
    </row>
    <row r="18" spans="1:10" ht="31.5" customHeight="1">
      <c r="A18" s="1540"/>
      <c r="B18" s="558"/>
      <c r="C18" s="220"/>
      <c r="D18" s="215"/>
      <c r="E18" s="219"/>
      <c r="F18" s="211"/>
      <c r="G18" s="211"/>
      <c r="H18" s="211"/>
      <c r="I18" s="211"/>
      <c r="J18" s="211"/>
    </row>
    <row r="19" spans="1:10" ht="31.5" customHeight="1">
      <c r="A19" s="1540"/>
      <c r="B19" s="559"/>
      <c r="C19" s="220"/>
      <c r="D19" s="215"/>
      <c r="E19" s="219"/>
      <c r="F19" s="211"/>
      <c r="G19" s="211"/>
      <c r="H19" s="211"/>
      <c r="I19" s="211"/>
      <c r="J19" s="211"/>
    </row>
    <row r="21" spans="1:10" ht="17.25" customHeight="1">
      <c r="A21" s="212" t="s">
        <v>248</v>
      </c>
      <c r="B21" s="212"/>
      <c r="C21" s="212"/>
      <c r="D21" s="212"/>
      <c r="E21" s="212"/>
      <c r="F21" s="212"/>
      <c r="G21" s="212"/>
      <c r="H21" s="212"/>
      <c r="I21" s="212"/>
      <c r="J21" s="212"/>
    </row>
    <row r="22" spans="1:10" ht="17.25" customHeight="1">
      <c r="A22" s="1541" t="s">
        <v>249</v>
      </c>
      <c r="B22" s="1541"/>
      <c r="C22" s="1541"/>
      <c r="D22" s="1541"/>
      <c r="E22" s="1541"/>
      <c r="F22" s="213"/>
      <c r="G22" s="213"/>
      <c r="H22" s="213"/>
      <c r="I22" s="213"/>
      <c r="J22" s="213"/>
    </row>
    <row r="23" spans="1:10" ht="17.25" customHeight="1">
      <c r="A23" s="1534" t="s">
        <v>517</v>
      </c>
      <c r="B23" s="1535"/>
      <c r="C23" s="1535"/>
      <c r="D23" s="1535"/>
      <c r="E23" s="1535"/>
    </row>
    <row r="24" spans="1:10" ht="17.25" customHeight="1">
      <c r="A24" s="1534" t="s">
        <v>518</v>
      </c>
      <c r="B24" s="1535"/>
      <c r="C24" s="1535"/>
      <c r="D24" s="1535"/>
      <c r="E24" s="1535"/>
    </row>
    <row r="25" spans="1:10" ht="17.25" customHeight="1">
      <c r="A25" s="1536" t="s">
        <v>509</v>
      </c>
      <c r="B25" s="1535"/>
      <c r="C25" s="1535"/>
      <c r="D25" s="1535"/>
      <c r="E25" s="1535"/>
    </row>
    <row r="26" spans="1:10" ht="17.25" customHeight="1">
      <c r="A26" s="1536" t="s">
        <v>510</v>
      </c>
      <c r="B26" s="1535"/>
      <c r="C26" s="1535"/>
      <c r="D26" s="1535"/>
      <c r="E26" s="1535"/>
    </row>
    <row r="27" spans="1:10" ht="17.25" customHeight="1">
      <c r="A27" s="1536" t="s">
        <v>511</v>
      </c>
      <c r="B27" s="1535"/>
      <c r="C27" s="1535"/>
      <c r="D27" s="1535"/>
      <c r="E27" s="1535"/>
    </row>
    <row r="28" spans="1:10" ht="17.25" customHeight="1">
      <c r="A28" s="1726" t="s">
        <v>1110</v>
      </c>
      <c r="B28" s="1359"/>
      <c r="C28" s="1359"/>
      <c r="D28" s="1359"/>
      <c r="E28" s="1359"/>
    </row>
  </sheetData>
  <mergeCells count="16">
    <mergeCell ref="A13:A14"/>
    <mergeCell ref="A15:A19"/>
    <mergeCell ref="A22:E22"/>
    <mergeCell ref="B13:B19"/>
    <mergeCell ref="A10:E10"/>
    <mergeCell ref="A2:E2"/>
    <mergeCell ref="C5:E5"/>
    <mergeCell ref="C6:E6"/>
    <mergeCell ref="C7:E7"/>
    <mergeCell ref="C8:D8"/>
    <mergeCell ref="A28:E28"/>
    <mergeCell ref="A23:E23"/>
    <mergeCell ref="A24:E24"/>
    <mergeCell ref="A25:E25"/>
    <mergeCell ref="A26:E26"/>
    <mergeCell ref="A27:E27"/>
  </mergeCells>
  <phoneticPr fontId="13"/>
  <pageMargins left="0.78740157480314965" right="0.78740157480314965" top="0.78740157480314965" bottom="0.78740157480314965" header="0.31496062992125984" footer="0.31496062992125984"/>
  <pageSetup paperSize="9" scale="9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50"/>
  <sheetViews>
    <sheetView view="pageBreakPreview" zoomScaleNormal="100" zoomScaleSheetLayoutView="100" workbookViewId="0">
      <selection activeCell="C9" sqref="C9:I45"/>
    </sheetView>
  </sheetViews>
  <sheetFormatPr defaultColWidth="9" defaultRowHeight="13.2"/>
  <cols>
    <col min="1" max="1" width="13.109375" style="25" customWidth="1"/>
    <col min="2" max="2" width="15.21875" style="25" customWidth="1"/>
    <col min="3" max="9" width="8.77734375" style="25" customWidth="1"/>
    <col min="10" max="16384" width="9" style="25"/>
  </cols>
  <sheetData>
    <row r="1" spans="1:9" ht="16.2">
      <c r="A1" s="23" t="s">
        <v>476</v>
      </c>
      <c r="B1" s="128" t="s">
        <v>1096</v>
      </c>
      <c r="E1" s="23"/>
      <c r="F1" s="23"/>
      <c r="G1" s="23"/>
      <c r="H1" s="23"/>
      <c r="I1" s="23"/>
    </row>
    <row r="2" spans="1:9">
      <c r="A2" s="23"/>
      <c r="B2" s="23"/>
      <c r="C2" s="23"/>
      <c r="D2" s="23"/>
      <c r="E2" s="23"/>
      <c r="F2" s="23"/>
      <c r="G2" s="23"/>
      <c r="H2" s="23"/>
      <c r="I2" s="23"/>
    </row>
    <row r="3" spans="1:9" ht="32.25" customHeight="1">
      <c r="A3" s="1308" t="s">
        <v>131</v>
      </c>
      <c r="B3" s="1354"/>
      <c r="C3" s="1308"/>
      <c r="D3" s="1354"/>
      <c r="E3" s="1354"/>
      <c r="F3" s="1354"/>
      <c r="G3" s="1354"/>
      <c r="H3" s="1354"/>
      <c r="I3" s="1325"/>
    </row>
    <row r="4" spans="1:9" ht="33" customHeight="1">
      <c r="A4" s="1342" t="s">
        <v>135</v>
      </c>
      <c r="B4" s="1344"/>
      <c r="C4" s="1308"/>
      <c r="D4" s="1354"/>
      <c r="E4" s="1354"/>
      <c r="F4" s="1354"/>
      <c r="G4" s="1354"/>
      <c r="H4" s="1354"/>
      <c r="I4" s="1325"/>
    </row>
    <row r="5" spans="1:9">
      <c r="A5" s="23"/>
      <c r="B5" s="23"/>
      <c r="C5" s="3"/>
      <c r="D5" s="3"/>
      <c r="E5" s="3"/>
      <c r="F5" s="3"/>
      <c r="G5" s="3"/>
      <c r="H5" s="3"/>
      <c r="I5" s="30"/>
    </row>
    <row r="6" spans="1:9" ht="34.5" customHeight="1">
      <c r="A6" s="1544" t="s">
        <v>478</v>
      </c>
      <c r="B6" s="1545"/>
      <c r="C6" s="1546"/>
      <c r="D6" s="1547"/>
      <c r="E6" s="1547"/>
      <c r="F6" s="1547"/>
      <c r="G6" s="1547"/>
      <c r="H6" s="1547"/>
      <c r="I6" s="1548"/>
    </row>
    <row r="7" spans="1:9" ht="46.5" customHeight="1">
      <c r="A7" s="1500" t="s">
        <v>477</v>
      </c>
      <c r="B7" s="1501"/>
      <c r="C7" s="1502"/>
      <c r="D7" s="1320"/>
      <c r="E7" s="1320"/>
      <c r="F7" s="1320"/>
      <c r="G7" s="1320"/>
      <c r="H7" s="1320"/>
      <c r="I7" s="1314"/>
    </row>
    <row r="8" spans="1:9" s="125" customFormat="1" ht="47.25" customHeight="1">
      <c r="A8" s="1319" t="s">
        <v>127</v>
      </c>
      <c r="B8" s="1485"/>
      <c r="C8" s="1502"/>
      <c r="D8" s="1320"/>
      <c r="E8" s="1320"/>
      <c r="F8" s="1320"/>
      <c r="G8" s="1320"/>
      <c r="H8" s="1320"/>
      <c r="I8" s="1314"/>
    </row>
    <row r="9" spans="1:9" ht="33.75" customHeight="1">
      <c r="A9" s="1482" t="s">
        <v>123</v>
      </c>
      <c r="B9" s="1483"/>
      <c r="C9" s="1491" t="s">
        <v>124</v>
      </c>
      <c r="D9" s="1492"/>
      <c r="E9" s="1492"/>
      <c r="F9" s="1492"/>
      <c r="G9" s="1492"/>
      <c r="H9" s="1492"/>
      <c r="I9" s="1493"/>
    </row>
    <row r="10" spans="1:9">
      <c r="A10" s="107"/>
      <c r="B10" s="30"/>
      <c r="C10" s="1494"/>
      <c r="D10" s="1495"/>
      <c r="E10" s="1495"/>
      <c r="F10" s="1495"/>
      <c r="G10" s="1495"/>
      <c r="H10" s="1495"/>
      <c r="I10" s="1496"/>
    </row>
    <row r="11" spans="1:9">
      <c r="A11" s="107"/>
      <c r="B11" s="30"/>
      <c r="C11" s="1494"/>
      <c r="D11" s="1495"/>
      <c r="E11" s="1495"/>
      <c r="F11" s="1495"/>
      <c r="G11" s="1495"/>
      <c r="H11" s="1495"/>
      <c r="I11" s="1496"/>
    </row>
    <row r="12" spans="1:9">
      <c r="A12" s="107"/>
      <c r="B12" s="30"/>
      <c r="C12" s="1494"/>
      <c r="D12" s="1495"/>
      <c r="E12" s="1495"/>
      <c r="F12" s="1495"/>
      <c r="G12" s="1495"/>
      <c r="H12" s="1495"/>
      <c r="I12" s="1496"/>
    </row>
    <row r="13" spans="1:9">
      <c r="A13" s="263"/>
      <c r="B13" s="30"/>
      <c r="C13" s="1494"/>
      <c r="D13" s="1495"/>
      <c r="E13" s="1495"/>
      <c r="F13" s="1495"/>
      <c r="G13" s="1495"/>
      <c r="H13" s="1495"/>
      <c r="I13" s="1496"/>
    </row>
    <row r="14" spans="1:9" ht="13.5" customHeight="1">
      <c r="A14" s="263" t="s">
        <v>124</v>
      </c>
      <c r="B14" s="130" t="s">
        <v>124</v>
      </c>
      <c r="C14" s="1494"/>
      <c r="D14" s="1495"/>
      <c r="E14" s="1495"/>
      <c r="F14" s="1495"/>
      <c r="G14" s="1495"/>
      <c r="H14" s="1495"/>
      <c r="I14" s="1496"/>
    </row>
    <row r="15" spans="1:9">
      <c r="A15" s="263"/>
      <c r="B15" s="30"/>
      <c r="C15" s="1494"/>
      <c r="D15" s="1495"/>
      <c r="E15" s="1495"/>
      <c r="F15" s="1495"/>
      <c r="G15" s="1495"/>
      <c r="H15" s="1495"/>
      <c r="I15" s="1496"/>
    </row>
    <row r="16" spans="1:9">
      <c r="A16" s="263"/>
      <c r="B16" s="30"/>
      <c r="C16" s="1494"/>
      <c r="D16" s="1495"/>
      <c r="E16" s="1495"/>
      <c r="F16" s="1495"/>
      <c r="G16" s="1495"/>
      <c r="H16" s="1495"/>
      <c r="I16" s="1496"/>
    </row>
    <row r="17" spans="1:9">
      <c r="A17" s="263"/>
      <c r="B17" s="30"/>
      <c r="C17" s="1494"/>
      <c r="D17" s="1495"/>
      <c r="E17" s="1495"/>
      <c r="F17" s="1495"/>
      <c r="G17" s="1495"/>
      <c r="H17" s="1495"/>
      <c r="I17" s="1496"/>
    </row>
    <row r="18" spans="1:9">
      <c r="A18" s="263"/>
      <c r="B18" s="30"/>
      <c r="C18" s="1494"/>
      <c r="D18" s="1495"/>
      <c r="E18" s="1495"/>
      <c r="F18" s="1495"/>
      <c r="G18" s="1495"/>
      <c r="H18" s="1495"/>
      <c r="I18" s="1496"/>
    </row>
    <row r="19" spans="1:9">
      <c r="A19" s="263"/>
      <c r="B19" s="30"/>
      <c r="C19" s="1494"/>
      <c r="D19" s="1495"/>
      <c r="E19" s="1495"/>
      <c r="F19" s="1495"/>
      <c r="G19" s="1495"/>
      <c r="H19" s="1495"/>
      <c r="I19" s="1496"/>
    </row>
    <row r="20" spans="1:9">
      <c r="A20" s="263"/>
      <c r="B20" s="30"/>
      <c r="C20" s="1494"/>
      <c r="D20" s="1495"/>
      <c r="E20" s="1495"/>
      <c r="F20" s="1495"/>
      <c r="G20" s="1495"/>
      <c r="H20" s="1495"/>
      <c r="I20" s="1496"/>
    </row>
    <row r="21" spans="1:9">
      <c r="A21" s="263"/>
      <c r="B21" s="30"/>
      <c r="C21" s="1494"/>
      <c r="D21" s="1495"/>
      <c r="E21" s="1495"/>
      <c r="F21" s="1495"/>
      <c r="G21" s="1495"/>
      <c r="H21" s="1495"/>
      <c r="I21" s="1496"/>
    </row>
    <row r="22" spans="1:9">
      <c r="A22" s="263"/>
      <c r="B22" s="30"/>
      <c r="C22" s="1494"/>
      <c r="D22" s="1495"/>
      <c r="E22" s="1495"/>
      <c r="F22" s="1495"/>
      <c r="G22" s="1495"/>
      <c r="H22" s="1495"/>
      <c r="I22" s="1496"/>
    </row>
    <row r="23" spans="1:9">
      <c r="A23" s="263"/>
      <c r="B23" s="30"/>
      <c r="C23" s="1494"/>
      <c r="D23" s="1495"/>
      <c r="E23" s="1495"/>
      <c r="F23" s="1495"/>
      <c r="G23" s="1495"/>
      <c r="H23" s="1495"/>
      <c r="I23" s="1496"/>
    </row>
    <row r="24" spans="1:9">
      <c r="A24" s="263"/>
      <c r="B24" s="30"/>
      <c r="C24" s="1494"/>
      <c r="D24" s="1495"/>
      <c r="E24" s="1495"/>
      <c r="F24" s="1495"/>
      <c r="G24" s="1495"/>
      <c r="H24" s="1495"/>
      <c r="I24" s="1496"/>
    </row>
    <row r="25" spans="1:9">
      <c r="A25" s="263"/>
      <c r="B25" s="30"/>
      <c r="C25" s="1494"/>
      <c r="D25" s="1495"/>
      <c r="E25" s="1495"/>
      <c r="F25" s="1495"/>
      <c r="G25" s="1495"/>
      <c r="H25" s="1495"/>
      <c r="I25" s="1496"/>
    </row>
    <row r="26" spans="1:9">
      <c r="A26" s="263"/>
      <c r="B26" s="30"/>
      <c r="C26" s="1494"/>
      <c r="D26" s="1495"/>
      <c r="E26" s="1495"/>
      <c r="F26" s="1495"/>
      <c r="G26" s="1495"/>
      <c r="H26" s="1495"/>
      <c r="I26" s="1496"/>
    </row>
    <row r="27" spans="1:9">
      <c r="A27" s="263"/>
      <c r="B27" s="30"/>
      <c r="C27" s="1494"/>
      <c r="D27" s="1495"/>
      <c r="E27" s="1495"/>
      <c r="F27" s="1495"/>
      <c r="G27" s="1495"/>
      <c r="H27" s="1495"/>
      <c r="I27" s="1496"/>
    </row>
    <row r="28" spans="1:9">
      <c r="A28" s="263"/>
      <c r="B28" s="30"/>
      <c r="C28" s="1494"/>
      <c r="D28" s="1495"/>
      <c r="E28" s="1495"/>
      <c r="F28" s="1495"/>
      <c r="G28" s="1495"/>
      <c r="H28" s="1495"/>
      <c r="I28" s="1496"/>
    </row>
    <row r="29" spans="1:9">
      <c r="A29" s="263"/>
      <c r="B29" s="30" t="s">
        <v>124</v>
      </c>
      <c r="C29" s="1494"/>
      <c r="D29" s="1495"/>
      <c r="E29" s="1495"/>
      <c r="F29" s="1495"/>
      <c r="G29" s="1495"/>
      <c r="H29" s="1495"/>
      <c r="I29" s="1496"/>
    </row>
    <row r="30" spans="1:9">
      <c r="A30" s="263"/>
      <c r="B30" s="30"/>
      <c r="C30" s="1494"/>
      <c r="D30" s="1495"/>
      <c r="E30" s="1495"/>
      <c r="F30" s="1495"/>
      <c r="G30" s="1495"/>
      <c r="H30" s="1495"/>
      <c r="I30" s="1496"/>
    </row>
    <row r="31" spans="1:9">
      <c r="A31" s="263"/>
      <c r="B31" s="30"/>
      <c r="C31" s="1494"/>
      <c r="D31" s="1495"/>
      <c r="E31" s="1495"/>
      <c r="F31" s="1495"/>
      <c r="G31" s="1495"/>
      <c r="H31" s="1495"/>
      <c r="I31" s="1496"/>
    </row>
    <row r="32" spans="1:9">
      <c r="A32" s="263"/>
      <c r="B32" s="30"/>
      <c r="C32" s="1494"/>
      <c r="D32" s="1495"/>
      <c r="E32" s="1495"/>
      <c r="F32" s="1495"/>
      <c r="G32" s="1495"/>
      <c r="H32" s="1495"/>
      <c r="I32" s="1496"/>
    </row>
    <row r="33" spans="1:9">
      <c r="A33" s="263"/>
      <c r="B33" s="30"/>
      <c r="C33" s="1494"/>
      <c r="D33" s="1495"/>
      <c r="E33" s="1495"/>
      <c r="F33" s="1495"/>
      <c r="G33" s="1495"/>
      <c r="H33" s="1495"/>
      <c r="I33" s="1496"/>
    </row>
    <row r="34" spans="1:9">
      <c r="A34" s="263"/>
      <c r="B34" s="30"/>
      <c r="C34" s="1494"/>
      <c r="D34" s="1495"/>
      <c r="E34" s="1495"/>
      <c r="F34" s="1495"/>
      <c r="G34" s="1495"/>
      <c r="H34" s="1495"/>
      <c r="I34" s="1496"/>
    </row>
    <row r="35" spans="1:9">
      <c r="A35" s="263"/>
      <c r="B35" s="30"/>
      <c r="C35" s="1494"/>
      <c r="D35" s="1495"/>
      <c r="E35" s="1495"/>
      <c r="F35" s="1495"/>
      <c r="G35" s="1495"/>
      <c r="H35" s="1495"/>
      <c r="I35" s="1496"/>
    </row>
    <row r="36" spans="1:9">
      <c r="A36" s="263"/>
      <c r="B36" s="30"/>
      <c r="C36" s="1494"/>
      <c r="D36" s="1495"/>
      <c r="E36" s="1495"/>
      <c r="F36" s="1495"/>
      <c r="G36" s="1495"/>
      <c r="H36" s="1495"/>
      <c r="I36" s="1496"/>
    </row>
    <row r="37" spans="1:9">
      <c r="A37" s="263"/>
      <c r="B37" s="30"/>
      <c r="C37" s="1494"/>
      <c r="D37" s="1495"/>
      <c r="E37" s="1495"/>
      <c r="F37" s="1495"/>
      <c r="G37" s="1495"/>
      <c r="H37" s="1495"/>
      <c r="I37" s="1496"/>
    </row>
    <row r="38" spans="1:9">
      <c r="A38" s="263"/>
      <c r="B38" s="30"/>
      <c r="C38" s="1494"/>
      <c r="D38" s="1495"/>
      <c r="E38" s="1495"/>
      <c r="F38" s="1495"/>
      <c r="G38" s="1495"/>
      <c r="H38" s="1495"/>
      <c r="I38" s="1496"/>
    </row>
    <row r="39" spans="1:9">
      <c r="A39" s="263"/>
      <c r="B39" s="30"/>
      <c r="C39" s="1494"/>
      <c r="D39" s="1495"/>
      <c r="E39" s="1495"/>
      <c r="F39" s="1495"/>
      <c r="G39" s="1495"/>
      <c r="H39" s="1495"/>
      <c r="I39" s="1496"/>
    </row>
    <row r="40" spans="1:9">
      <c r="A40" s="263"/>
      <c r="B40" s="30"/>
      <c r="C40" s="1494"/>
      <c r="D40" s="1495"/>
      <c r="E40" s="1495"/>
      <c r="F40" s="1495"/>
      <c r="G40" s="1495"/>
      <c r="H40" s="1495"/>
      <c r="I40" s="1496"/>
    </row>
    <row r="41" spans="1:9">
      <c r="A41" s="263"/>
      <c r="B41" s="30"/>
      <c r="C41" s="1494"/>
      <c r="D41" s="1495"/>
      <c r="E41" s="1495"/>
      <c r="F41" s="1495"/>
      <c r="G41" s="1495"/>
      <c r="H41" s="1495"/>
      <c r="I41" s="1496"/>
    </row>
    <row r="42" spans="1:9">
      <c r="A42" s="263"/>
      <c r="B42" s="30"/>
      <c r="C42" s="1494"/>
      <c r="D42" s="1495"/>
      <c r="E42" s="1495"/>
      <c r="F42" s="1495"/>
      <c r="G42" s="1495"/>
      <c r="H42" s="1495"/>
      <c r="I42" s="1496"/>
    </row>
    <row r="43" spans="1:9">
      <c r="A43" s="263"/>
      <c r="B43" s="30"/>
      <c r="C43" s="1494"/>
      <c r="D43" s="1495"/>
      <c r="E43" s="1495"/>
      <c r="F43" s="1495"/>
      <c r="G43" s="1495"/>
      <c r="H43" s="1495"/>
      <c r="I43" s="1496"/>
    </row>
    <row r="44" spans="1:9">
      <c r="A44" s="263"/>
      <c r="B44" s="30"/>
      <c r="C44" s="1494"/>
      <c r="D44" s="1495"/>
      <c r="E44" s="1495"/>
      <c r="F44" s="1495"/>
      <c r="G44" s="1495"/>
      <c r="H44" s="1495"/>
      <c r="I44" s="1496"/>
    </row>
    <row r="45" spans="1:9">
      <c r="A45" s="262"/>
      <c r="B45" s="31"/>
      <c r="C45" s="1497"/>
      <c r="D45" s="1498"/>
      <c r="E45" s="1498"/>
      <c r="F45" s="1498"/>
      <c r="G45" s="1498"/>
      <c r="H45" s="1498"/>
      <c r="I45" s="1499"/>
    </row>
    <row r="46" spans="1:9" ht="29.25" customHeight="1">
      <c r="A46" s="188"/>
      <c r="B46" s="1495"/>
      <c r="C46" s="1495"/>
      <c r="D46" s="1495"/>
      <c r="E46" s="1495"/>
      <c r="F46" s="1495"/>
      <c r="G46" s="1495"/>
      <c r="H46" s="1495"/>
      <c r="I46" s="1495"/>
    </row>
    <row r="47" spans="1:9">
      <c r="A47" s="23"/>
      <c r="B47" s="23"/>
      <c r="C47" s="23"/>
      <c r="D47" s="23"/>
      <c r="E47" s="23"/>
      <c r="F47" s="23"/>
      <c r="G47" s="23"/>
      <c r="H47" s="23"/>
      <c r="I47" s="23"/>
    </row>
    <row r="48" spans="1:9">
      <c r="A48" s="23"/>
      <c r="B48" s="23"/>
      <c r="C48" s="23"/>
      <c r="D48" s="23"/>
      <c r="E48" s="23"/>
      <c r="F48" s="23"/>
      <c r="G48" s="23"/>
      <c r="H48" s="23"/>
      <c r="I48" s="23"/>
    </row>
    <row r="49" spans="1:9">
      <c r="A49" s="23"/>
      <c r="B49" s="23"/>
      <c r="C49" s="23"/>
      <c r="D49" s="23"/>
      <c r="E49" s="23"/>
      <c r="F49" s="23"/>
      <c r="G49" s="23"/>
      <c r="H49" s="23"/>
      <c r="I49" s="23"/>
    </row>
    <row r="50" spans="1:9">
      <c r="A50" s="23"/>
      <c r="B50" s="23"/>
      <c r="C50" s="23"/>
      <c r="D50" s="23"/>
      <c r="E50" s="23"/>
      <c r="F50" s="23"/>
      <c r="G50" s="23"/>
      <c r="H50" s="23"/>
      <c r="I50" s="23"/>
    </row>
  </sheetData>
  <mergeCells count="13">
    <mergeCell ref="A3:B3"/>
    <mergeCell ref="C3:I3"/>
    <mergeCell ref="A4:B4"/>
    <mergeCell ref="C4:I4"/>
    <mergeCell ref="A7:B7"/>
    <mergeCell ref="C7:I7"/>
    <mergeCell ref="B46:I46"/>
    <mergeCell ref="A6:B6"/>
    <mergeCell ref="C6:I6"/>
    <mergeCell ref="A8:B8"/>
    <mergeCell ref="C8:I8"/>
    <mergeCell ref="A9:B9"/>
    <mergeCell ref="C9:I45"/>
  </mergeCells>
  <phoneticPr fontId="13"/>
  <pageMargins left="0.78740157480314965" right="0.47244094488188981" top="0.78740157480314965" bottom="0.51181102362204722" header="0.51181102362204722" footer="0.31496062992125984"/>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M45"/>
  <sheetViews>
    <sheetView view="pageBreakPreview" zoomScaleNormal="100" zoomScaleSheetLayoutView="100" workbookViewId="0">
      <selection sqref="A1:I1"/>
    </sheetView>
  </sheetViews>
  <sheetFormatPr defaultColWidth="9" defaultRowHeight="13.2"/>
  <cols>
    <col min="1" max="2" width="9" style="265"/>
    <col min="3" max="3" width="11" style="265" customWidth="1"/>
    <col min="4" max="9" width="7.77734375" style="265" customWidth="1"/>
    <col min="10" max="16384" width="9" style="265"/>
  </cols>
  <sheetData>
    <row r="1" spans="1:11" ht="22.5" customHeight="1">
      <c r="A1" s="1576" t="s">
        <v>479</v>
      </c>
      <c r="B1" s="1552"/>
      <c r="C1" s="1552"/>
      <c r="D1" s="1552"/>
      <c r="E1" s="1552"/>
      <c r="F1" s="1552"/>
      <c r="G1" s="1552"/>
      <c r="H1" s="1552"/>
      <c r="I1" s="1552"/>
      <c r="J1" s="264"/>
      <c r="K1" s="264"/>
    </row>
    <row r="2" spans="1:11" ht="14.4">
      <c r="A2" s="1577" t="s">
        <v>508</v>
      </c>
      <c r="B2" s="1578"/>
      <c r="C2" s="1578"/>
      <c r="D2" s="1578"/>
      <c r="E2" s="1578"/>
      <c r="F2" s="1578"/>
      <c r="G2" s="1578"/>
      <c r="H2" s="1578"/>
      <c r="I2" s="1578"/>
      <c r="J2" s="266"/>
      <c r="K2" s="266"/>
    </row>
    <row r="3" spans="1:11" ht="15" thickBot="1">
      <c r="A3" s="267"/>
      <c r="B3" s="268"/>
      <c r="C3" s="268"/>
      <c r="D3" s="268"/>
      <c r="E3" s="268"/>
      <c r="F3" s="268"/>
      <c r="G3" s="268"/>
      <c r="H3" s="268"/>
      <c r="I3" s="268"/>
      <c r="J3" s="266"/>
      <c r="K3" s="266"/>
    </row>
    <row r="4" spans="1:11" ht="21" customHeight="1" thickBot="1">
      <c r="A4" s="1579" t="s">
        <v>480</v>
      </c>
      <c r="B4" s="1580"/>
      <c r="C4" s="1580"/>
      <c r="D4" s="1580"/>
      <c r="E4" s="1580"/>
      <c r="F4" s="1581"/>
      <c r="G4" s="268"/>
      <c r="H4" s="268"/>
      <c r="I4" s="268"/>
      <c r="J4" s="266"/>
      <c r="K4" s="266"/>
    </row>
    <row r="5" spans="1:11" ht="14.4">
      <c r="A5" s="269"/>
      <c r="B5" s="269"/>
      <c r="C5" s="269"/>
      <c r="D5" s="269"/>
      <c r="E5" s="269"/>
      <c r="F5" s="267"/>
      <c r="G5" s="267"/>
      <c r="H5" s="267"/>
      <c r="I5" s="267"/>
    </row>
    <row r="6" spans="1:11" ht="19.5" customHeight="1">
      <c r="A6" s="270" t="s">
        <v>1097</v>
      </c>
      <c r="B6" s="270"/>
      <c r="C6" s="270"/>
      <c r="D6" s="270"/>
      <c r="E6" s="270"/>
      <c r="F6" s="270"/>
      <c r="G6" s="270"/>
      <c r="H6" s="270"/>
      <c r="I6" s="270"/>
    </row>
    <row r="7" spans="1:11" ht="14.25" customHeight="1">
      <c r="A7" s="271"/>
      <c r="B7" s="1555" t="s">
        <v>494</v>
      </c>
      <c r="C7" s="1556"/>
      <c r="D7" s="1555" t="s">
        <v>481</v>
      </c>
      <c r="E7" s="1556"/>
      <c r="F7" s="1555" t="s">
        <v>482</v>
      </c>
      <c r="G7" s="1582"/>
      <c r="H7" s="1582"/>
      <c r="I7" s="1556"/>
    </row>
    <row r="8" spans="1:11" ht="20.25" customHeight="1">
      <c r="A8" s="272">
        <v>1</v>
      </c>
      <c r="B8" s="1569"/>
      <c r="C8" s="1570"/>
      <c r="D8" s="1571"/>
      <c r="E8" s="1572"/>
      <c r="F8" s="1573"/>
      <c r="G8" s="1574"/>
      <c r="H8" s="1574"/>
      <c r="I8" s="1575"/>
    </row>
    <row r="9" spans="1:11" ht="20.25" customHeight="1">
      <c r="A9" s="272">
        <v>2</v>
      </c>
      <c r="B9" s="1569"/>
      <c r="C9" s="1570"/>
      <c r="D9" s="1571"/>
      <c r="E9" s="1572"/>
      <c r="F9" s="1573"/>
      <c r="G9" s="1574"/>
      <c r="H9" s="1574"/>
      <c r="I9" s="1575"/>
    </row>
    <row r="10" spans="1:11" ht="20.25" customHeight="1">
      <c r="A10" s="272">
        <v>3</v>
      </c>
      <c r="B10" s="1569"/>
      <c r="C10" s="1570"/>
      <c r="D10" s="1571"/>
      <c r="E10" s="1572"/>
      <c r="F10" s="1573"/>
      <c r="G10" s="1574"/>
      <c r="H10" s="1574"/>
      <c r="I10" s="1575"/>
    </row>
    <row r="11" spans="1:11" ht="20.25" customHeight="1">
      <c r="A11" s="273">
        <v>4</v>
      </c>
      <c r="B11" s="1557"/>
      <c r="C11" s="1559"/>
      <c r="D11" s="1564"/>
      <c r="E11" s="1565"/>
      <c r="F11" s="1566"/>
      <c r="G11" s="1567"/>
      <c r="H11" s="1567"/>
      <c r="I11" s="1568"/>
    </row>
    <row r="12" spans="1:11" ht="20.25" customHeight="1">
      <c r="A12" s="273">
        <v>5</v>
      </c>
      <c r="B12" s="1557"/>
      <c r="C12" s="1559"/>
      <c r="D12" s="1564"/>
      <c r="E12" s="1565"/>
      <c r="F12" s="1566"/>
      <c r="G12" s="1567"/>
      <c r="H12" s="1567"/>
      <c r="I12" s="1568"/>
    </row>
    <row r="13" spans="1:11" ht="20.25" customHeight="1">
      <c r="A13" s="273">
        <v>6</v>
      </c>
      <c r="B13" s="1557"/>
      <c r="C13" s="1559"/>
      <c r="D13" s="1564"/>
      <c r="E13" s="1565"/>
      <c r="F13" s="1566"/>
      <c r="G13" s="1567"/>
      <c r="H13" s="1567"/>
      <c r="I13" s="1568"/>
    </row>
    <row r="14" spans="1:11" ht="20.25" customHeight="1">
      <c r="A14" s="273">
        <v>7</v>
      </c>
      <c r="B14" s="1557"/>
      <c r="C14" s="1559"/>
      <c r="D14" s="1564"/>
      <c r="E14" s="1565"/>
      <c r="F14" s="1566"/>
      <c r="G14" s="1567"/>
      <c r="H14" s="1567"/>
      <c r="I14" s="1568"/>
    </row>
    <row r="15" spans="1:11" ht="20.25" customHeight="1">
      <c r="A15" s="273">
        <v>8</v>
      </c>
      <c r="B15" s="1557"/>
      <c r="C15" s="1559"/>
      <c r="D15" s="1564"/>
      <c r="E15" s="1565"/>
      <c r="F15" s="1566"/>
      <c r="G15" s="1567"/>
      <c r="H15" s="1567"/>
      <c r="I15" s="1568"/>
    </row>
    <row r="16" spans="1:11" ht="20.25" customHeight="1">
      <c r="A16" s="273">
        <v>9</v>
      </c>
      <c r="B16" s="1557"/>
      <c r="C16" s="1559"/>
      <c r="D16" s="1564"/>
      <c r="E16" s="1565"/>
      <c r="F16" s="1566"/>
      <c r="G16" s="1567"/>
      <c r="H16" s="1567"/>
      <c r="I16" s="1568"/>
    </row>
    <row r="17" spans="1:9" ht="20.25" customHeight="1">
      <c r="A17" s="273">
        <v>10</v>
      </c>
      <c r="B17" s="1557"/>
      <c r="C17" s="1559"/>
      <c r="D17" s="1564"/>
      <c r="E17" s="1565"/>
      <c r="F17" s="1566"/>
      <c r="G17" s="1567"/>
      <c r="H17" s="1567"/>
      <c r="I17" s="1568"/>
    </row>
    <row r="18" spans="1:9" ht="20.25" customHeight="1">
      <c r="A18" s="273">
        <v>11</v>
      </c>
      <c r="B18" s="1557"/>
      <c r="C18" s="1559"/>
      <c r="D18" s="1564"/>
      <c r="E18" s="1565"/>
      <c r="F18" s="1566"/>
      <c r="G18" s="1567"/>
      <c r="H18" s="1567"/>
      <c r="I18" s="1568"/>
    </row>
    <row r="19" spans="1:9" ht="20.25" customHeight="1">
      <c r="A19" s="273">
        <v>12</v>
      </c>
      <c r="B19" s="1557"/>
      <c r="C19" s="1559"/>
      <c r="D19" s="1564"/>
      <c r="E19" s="1565"/>
      <c r="F19" s="1566"/>
      <c r="G19" s="1567"/>
      <c r="H19" s="1567"/>
      <c r="I19" s="1568"/>
    </row>
    <row r="20" spans="1:9" ht="20.25" customHeight="1">
      <c r="A20" s="273">
        <v>13</v>
      </c>
      <c r="B20" s="1557"/>
      <c r="C20" s="1559"/>
      <c r="D20" s="1564"/>
      <c r="E20" s="1565"/>
      <c r="F20" s="1566"/>
      <c r="G20" s="1567"/>
      <c r="H20" s="1567"/>
      <c r="I20" s="1568"/>
    </row>
    <row r="21" spans="1:9" ht="20.25" customHeight="1">
      <c r="A21" s="273">
        <v>14</v>
      </c>
      <c r="B21" s="1557"/>
      <c r="C21" s="1559"/>
      <c r="D21" s="1564"/>
      <c r="E21" s="1565"/>
      <c r="F21" s="1566"/>
      <c r="G21" s="1567"/>
      <c r="H21" s="1567"/>
      <c r="I21" s="1568"/>
    </row>
    <row r="22" spans="1:9" ht="20.25" customHeight="1">
      <c r="A22" s="273">
        <v>15</v>
      </c>
      <c r="B22" s="1557"/>
      <c r="C22" s="1559"/>
      <c r="D22" s="1564"/>
      <c r="E22" s="1565"/>
      <c r="F22" s="1566"/>
      <c r="G22" s="1567"/>
      <c r="H22" s="1567"/>
      <c r="I22" s="1568"/>
    </row>
    <row r="23" spans="1:9" ht="20.25" customHeight="1">
      <c r="A23" s="273">
        <v>16</v>
      </c>
      <c r="B23" s="1557"/>
      <c r="C23" s="1559"/>
      <c r="D23" s="1564"/>
      <c r="E23" s="1565"/>
      <c r="F23" s="1566"/>
      <c r="G23" s="1567"/>
      <c r="H23" s="1567"/>
      <c r="I23" s="1568"/>
    </row>
    <row r="24" spans="1:9" ht="20.25" customHeight="1">
      <c r="A24" s="273">
        <v>17</v>
      </c>
      <c r="B24" s="1557"/>
      <c r="C24" s="1559"/>
      <c r="D24" s="1564"/>
      <c r="E24" s="1565"/>
      <c r="F24" s="1566"/>
      <c r="G24" s="1567"/>
      <c r="H24" s="1567"/>
      <c r="I24" s="1568"/>
    </row>
    <row r="25" spans="1:9" ht="20.25" customHeight="1">
      <c r="A25" s="273">
        <v>18</v>
      </c>
      <c r="B25" s="1557"/>
      <c r="C25" s="1559"/>
      <c r="D25" s="1564"/>
      <c r="E25" s="1565"/>
      <c r="F25" s="1566"/>
      <c r="G25" s="1567"/>
      <c r="H25" s="1567"/>
      <c r="I25" s="1568"/>
    </row>
    <row r="26" spans="1:9" ht="20.25" customHeight="1">
      <c r="A26" s="273">
        <v>19</v>
      </c>
      <c r="B26" s="1555"/>
      <c r="C26" s="1556"/>
      <c r="D26" s="1562"/>
      <c r="E26" s="1563"/>
      <c r="F26" s="1557"/>
      <c r="G26" s="1558"/>
      <c r="H26" s="1558"/>
      <c r="I26" s="1559"/>
    </row>
    <row r="27" spans="1:9" ht="20.25" customHeight="1">
      <c r="A27" s="273">
        <v>20</v>
      </c>
      <c r="B27" s="1555"/>
      <c r="C27" s="1556"/>
      <c r="D27" s="1555"/>
      <c r="E27" s="1556"/>
      <c r="F27" s="1557"/>
      <c r="G27" s="1558"/>
      <c r="H27" s="1558"/>
      <c r="I27" s="1559"/>
    </row>
    <row r="28" spans="1:9" ht="20.25" customHeight="1">
      <c r="A28" s="273">
        <v>21</v>
      </c>
      <c r="B28" s="1555"/>
      <c r="C28" s="1556"/>
      <c r="D28" s="1555"/>
      <c r="E28" s="1556"/>
      <c r="F28" s="1557"/>
      <c r="G28" s="1558"/>
      <c r="H28" s="1558"/>
      <c r="I28" s="1559"/>
    </row>
    <row r="29" spans="1:9" ht="20.25" customHeight="1">
      <c r="A29" s="273">
        <v>22</v>
      </c>
      <c r="B29" s="1555"/>
      <c r="C29" s="1556"/>
      <c r="D29" s="1555"/>
      <c r="E29" s="1556"/>
      <c r="F29" s="1557"/>
      <c r="G29" s="1558"/>
      <c r="H29" s="1558"/>
      <c r="I29" s="1559"/>
    </row>
    <row r="30" spans="1:9" ht="20.25" customHeight="1">
      <c r="A30" s="273">
        <v>23</v>
      </c>
      <c r="B30" s="1555"/>
      <c r="C30" s="1556"/>
      <c r="D30" s="1555"/>
      <c r="E30" s="1556"/>
      <c r="F30" s="1557"/>
      <c r="G30" s="1558"/>
      <c r="H30" s="1558"/>
      <c r="I30" s="1559"/>
    </row>
    <row r="31" spans="1:9" ht="20.25" customHeight="1">
      <c r="A31" s="273">
        <v>24</v>
      </c>
      <c r="B31" s="1555"/>
      <c r="C31" s="1556"/>
      <c r="D31" s="1560"/>
      <c r="E31" s="1561"/>
      <c r="F31" s="1557"/>
      <c r="G31" s="1558"/>
      <c r="H31" s="1558"/>
      <c r="I31" s="1559"/>
    </row>
    <row r="32" spans="1:9" ht="20.25" customHeight="1">
      <c r="A32" s="273">
        <v>25</v>
      </c>
      <c r="B32" s="1555"/>
      <c r="C32" s="1556"/>
      <c r="D32" s="1560"/>
      <c r="E32" s="1561"/>
      <c r="F32" s="1557"/>
      <c r="G32" s="1558"/>
      <c r="H32" s="1558"/>
      <c r="I32" s="1559"/>
    </row>
    <row r="33" spans="1:13" ht="20.25" customHeight="1">
      <c r="A33" s="273">
        <v>26</v>
      </c>
      <c r="B33" s="1555"/>
      <c r="C33" s="1556"/>
      <c r="D33" s="1560"/>
      <c r="E33" s="1561"/>
      <c r="F33" s="1557"/>
      <c r="G33" s="1558"/>
      <c r="H33" s="1558"/>
      <c r="I33" s="1559"/>
    </row>
    <row r="34" spans="1:13" ht="20.25" customHeight="1">
      <c r="A34" s="273">
        <v>27</v>
      </c>
      <c r="B34" s="1555"/>
      <c r="C34" s="1556"/>
      <c r="D34" s="1560"/>
      <c r="E34" s="1561"/>
      <c r="F34" s="1557"/>
      <c r="G34" s="1558"/>
      <c r="H34" s="1558"/>
      <c r="I34" s="1559"/>
    </row>
    <row r="35" spans="1:13" ht="20.25" customHeight="1">
      <c r="A35" s="273">
        <v>28</v>
      </c>
      <c r="B35" s="1555"/>
      <c r="C35" s="1556"/>
      <c r="D35" s="1560"/>
      <c r="E35" s="1561"/>
      <c r="F35" s="1557"/>
      <c r="G35" s="1558"/>
      <c r="H35" s="1558"/>
      <c r="I35" s="1559"/>
    </row>
    <row r="36" spans="1:13" ht="20.25" customHeight="1">
      <c r="A36" s="273">
        <v>29</v>
      </c>
      <c r="B36" s="1555"/>
      <c r="C36" s="1556"/>
      <c r="D36" s="1555"/>
      <c r="E36" s="1556"/>
      <c r="F36" s="1557"/>
      <c r="G36" s="1558"/>
      <c r="H36" s="1558"/>
      <c r="I36" s="1559"/>
    </row>
    <row r="37" spans="1:13" ht="20.25" customHeight="1">
      <c r="A37" s="273">
        <v>30</v>
      </c>
      <c r="B37" s="1555"/>
      <c r="C37" s="1556"/>
      <c r="D37" s="1555"/>
      <c r="E37" s="1556"/>
      <c r="F37" s="1557"/>
      <c r="G37" s="1558"/>
      <c r="H37" s="1558"/>
      <c r="I37" s="1559"/>
    </row>
    <row r="38" spans="1:13" ht="27" customHeight="1">
      <c r="A38" s="1549" t="s">
        <v>483</v>
      </c>
      <c r="B38" s="1550"/>
      <c r="C38" s="1550"/>
      <c r="D38" s="1550"/>
      <c r="E38" s="1550"/>
      <c r="F38" s="1550"/>
      <c r="G38" s="1550"/>
      <c r="H38" s="1550"/>
      <c r="I38" s="1550"/>
      <c r="J38" s="274"/>
      <c r="K38" s="274"/>
      <c r="M38" s="265" t="s">
        <v>484</v>
      </c>
    </row>
    <row r="39" spans="1:13" ht="18" customHeight="1">
      <c r="A39" s="1551" t="s">
        <v>485</v>
      </c>
      <c r="B39" s="1552"/>
      <c r="C39" s="1552"/>
      <c r="D39" s="1552"/>
      <c r="E39" s="1552"/>
      <c r="F39" s="1552"/>
      <c r="G39" s="1552"/>
      <c r="H39" s="1552"/>
      <c r="I39" s="1552"/>
      <c r="J39" s="266"/>
      <c r="K39" s="266"/>
      <c r="M39" s="265" t="s">
        <v>486</v>
      </c>
    </row>
    <row r="40" spans="1:13" ht="27" customHeight="1">
      <c r="A40" s="1553" t="s">
        <v>487</v>
      </c>
      <c r="B40" s="1554"/>
      <c r="C40" s="1554"/>
      <c r="D40" s="1554"/>
      <c r="E40" s="1554"/>
      <c r="F40" s="1554"/>
      <c r="G40" s="1554"/>
      <c r="H40" s="1554"/>
      <c r="I40" s="1554"/>
      <c r="J40" s="266"/>
      <c r="K40" s="266"/>
      <c r="M40" s="265" t="s">
        <v>488</v>
      </c>
    </row>
    <row r="41" spans="1:13" ht="27" customHeight="1">
      <c r="A41" s="1553" t="s">
        <v>489</v>
      </c>
      <c r="B41" s="1552"/>
      <c r="C41" s="1552"/>
      <c r="D41" s="1552"/>
      <c r="E41" s="1552"/>
      <c r="F41" s="1552"/>
      <c r="G41" s="1552"/>
      <c r="H41" s="1552"/>
      <c r="I41" s="1552"/>
      <c r="J41" s="266"/>
      <c r="K41" s="266"/>
      <c r="M41" s="265" t="s">
        <v>490</v>
      </c>
    </row>
    <row r="42" spans="1:13" ht="27" customHeight="1">
      <c r="A42" s="1551" t="s">
        <v>491</v>
      </c>
      <c r="B42" s="1552"/>
      <c r="C42" s="1552"/>
      <c r="D42" s="1552"/>
      <c r="E42" s="1552"/>
      <c r="F42" s="1552"/>
      <c r="G42" s="1552"/>
      <c r="H42" s="1552"/>
      <c r="I42" s="1552"/>
      <c r="J42" s="275"/>
      <c r="K42" s="275"/>
      <c r="M42" s="265" t="s">
        <v>492</v>
      </c>
    </row>
    <row r="43" spans="1:13" ht="14.25" customHeight="1">
      <c r="M43" s="265" t="s">
        <v>493</v>
      </c>
    </row>
    <row r="45" spans="1:13">
      <c r="B45" s="276"/>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13"/>
  <dataValidations count="1">
    <dataValidation type="list" allowBlank="1" showInputMessage="1" showErrorMessage="1" sqref="D4:F4" xr:uid="{00000000-0002-0000-19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93"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V42"/>
  <sheetViews>
    <sheetView view="pageBreakPreview" topLeftCell="A7" zoomScaleNormal="100" zoomScaleSheetLayoutView="100" workbookViewId="0">
      <selection activeCell="J22" sqref="J22:P22"/>
    </sheetView>
  </sheetViews>
  <sheetFormatPr defaultRowHeight="13.2"/>
  <cols>
    <col min="1" max="22" width="4.77734375" customWidth="1"/>
  </cols>
  <sheetData>
    <row r="1" spans="1:22" ht="18" customHeight="1">
      <c r="A1" s="1585" t="s">
        <v>161</v>
      </c>
      <c r="B1" s="1585"/>
      <c r="C1" s="1585"/>
      <c r="D1" s="1585"/>
      <c r="E1" s="1585"/>
      <c r="F1" s="1585"/>
      <c r="G1" s="1585"/>
      <c r="H1" s="1585"/>
      <c r="I1" s="1585"/>
      <c r="J1" s="1585"/>
      <c r="K1" s="1585"/>
      <c r="L1" s="1585"/>
      <c r="M1" s="1585"/>
      <c r="N1" s="1585"/>
      <c r="O1" s="1585"/>
      <c r="P1" s="1585"/>
      <c r="Q1" s="1585"/>
      <c r="R1" s="1585"/>
      <c r="S1" s="145"/>
      <c r="T1" s="145"/>
      <c r="U1" s="145"/>
      <c r="V1" s="145"/>
    </row>
    <row r="2" spans="1:22" ht="18" customHeight="1">
      <c r="A2" s="146"/>
    </row>
    <row r="3" spans="1:22" ht="19.5" customHeight="1">
      <c r="A3" s="1586" t="s">
        <v>239</v>
      </c>
      <c r="B3" s="1586"/>
      <c r="C3" s="1586"/>
      <c r="D3" s="1586"/>
      <c r="E3" s="1586"/>
      <c r="F3" s="1586"/>
      <c r="G3" s="1586"/>
      <c r="H3" s="1586"/>
      <c r="I3" s="1586"/>
      <c r="J3" s="1586"/>
      <c r="K3" s="1586"/>
      <c r="L3" s="1586"/>
      <c r="M3" s="1586"/>
      <c r="N3" s="1586"/>
      <c r="O3" s="1586"/>
      <c r="P3" s="1586"/>
      <c r="Q3" s="1586"/>
      <c r="R3" s="1586"/>
      <c r="S3" s="199"/>
      <c r="T3" s="199"/>
      <c r="U3" s="199"/>
      <c r="V3" s="199"/>
    </row>
    <row r="4" spans="1:22" ht="19.5" customHeight="1">
      <c r="A4" s="1587" t="s">
        <v>240</v>
      </c>
      <c r="B4" s="1587"/>
      <c r="C4" s="1587"/>
      <c r="D4" s="1587"/>
      <c r="E4" s="1587"/>
      <c r="F4" s="1587"/>
      <c r="G4" s="1587"/>
      <c r="H4" s="1587"/>
      <c r="I4" s="1587"/>
      <c r="J4" s="1587"/>
      <c r="K4" s="1587"/>
      <c r="L4" s="1587"/>
      <c r="M4" s="1587"/>
      <c r="N4" s="1587"/>
      <c r="O4" s="1587"/>
      <c r="P4" s="1587"/>
      <c r="Q4" s="1587"/>
      <c r="R4" s="1587"/>
      <c r="S4" s="200"/>
      <c r="T4" s="200"/>
      <c r="U4" s="200"/>
      <c r="V4" s="200"/>
    </row>
    <row r="5" spans="1:22" ht="19.5" customHeight="1">
      <c r="A5" s="1587" t="s">
        <v>241</v>
      </c>
      <c r="B5" s="1587"/>
      <c r="C5" s="1587"/>
      <c r="D5" s="1587"/>
      <c r="E5" s="1587"/>
      <c r="F5" s="1587"/>
      <c r="G5" s="1587"/>
      <c r="H5" s="1587"/>
      <c r="I5" s="1587"/>
      <c r="J5" s="1587"/>
      <c r="K5" s="1587"/>
      <c r="L5" s="1587"/>
      <c r="M5" s="1587"/>
      <c r="N5" s="1587"/>
      <c r="O5" s="1587"/>
      <c r="P5" s="1587"/>
      <c r="Q5" s="1587"/>
      <c r="R5" s="1587"/>
      <c r="S5" s="201"/>
      <c r="T5" s="201"/>
      <c r="U5" s="201"/>
      <c r="V5" s="201"/>
    </row>
    <row r="6" spans="1:22" ht="18" customHeight="1">
      <c r="A6" s="191" t="s">
        <v>52</v>
      </c>
    </row>
    <row r="7" spans="1:22" ht="18" customHeight="1">
      <c r="A7" s="146"/>
    </row>
    <row r="8" spans="1:22" ht="18" customHeight="1">
      <c r="A8" s="1584" t="s">
        <v>522</v>
      </c>
      <c r="B8" s="1584"/>
      <c r="C8" s="1584"/>
      <c r="D8" s="1584"/>
      <c r="E8" s="1584"/>
      <c r="F8" s="1584"/>
      <c r="G8" s="1584"/>
      <c r="H8" s="1584"/>
      <c r="I8" s="1584"/>
      <c r="J8" s="1584"/>
      <c r="K8" s="1584"/>
      <c r="L8" s="1584"/>
      <c r="M8" s="1584"/>
      <c r="N8" s="1584"/>
      <c r="O8" s="1584"/>
      <c r="P8" s="1584"/>
      <c r="Q8" s="1584"/>
      <c r="R8" s="1584"/>
      <c r="S8" s="197"/>
      <c r="T8" s="197"/>
      <c r="U8" s="197"/>
      <c r="V8" s="197"/>
    </row>
    <row r="9" spans="1:22" ht="18" customHeight="1">
      <c r="A9" s="146"/>
    </row>
    <row r="10" spans="1:22" ht="18" customHeight="1">
      <c r="A10" s="147" t="s">
        <v>162</v>
      </c>
    </row>
    <row r="11" spans="1:22" ht="18" customHeight="1">
      <c r="A11" s="192"/>
    </row>
    <row r="12" spans="1:22" ht="18" customHeight="1">
      <c r="B12" s="196"/>
      <c r="C12" s="196"/>
      <c r="D12" s="196"/>
      <c r="E12" s="196"/>
      <c r="F12" s="196"/>
      <c r="G12" s="196"/>
      <c r="H12" s="196"/>
      <c r="I12" s="194" t="s">
        <v>215</v>
      </c>
      <c r="K12" s="196"/>
      <c r="L12" s="196"/>
      <c r="M12" s="196"/>
      <c r="N12" s="196"/>
      <c r="O12" s="196"/>
      <c r="P12" s="196"/>
      <c r="Q12" s="196"/>
      <c r="R12" s="196"/>
      <c r="S12" s="196"/>
      <c r="T12" s="196"/>
      <c r="U12" s="196"/>
      <c r="V12" s="196"/>
    </row>
    <row r="13" spans="1:22" ht="18" customHeight="1">
      <c r="A13" s="192"/>
      <c r="J13" s="1588"/>
      <c r="K13" s="1588"/>
      <c r="L13" s="1588"/>
      <c r="M13" s="1588"/>
      <c r="N13" s="1588"/>
      <c r="O13" s="1588"/>
      <c r="P13" s="1588"/>
      <c r="Q13" s="1588"/>
    </row>
    <row r="14" spans="1:22" ht="18" customHeight="1">
      <c r="A14" s="192" t="s">
        <v>207</v>
      </c>
    </row>
    <row r="15" spans="1:22" ht="18" customHeight="1">
      <c r="B15" s="193"/>
      <c r="C15" s="193"/>
      <c r="D15" s="193"/>
      <c r="E15" s="193"/>
      <c r="F15" s="193"/>
      <c r="G15" s="193"/>
      <c r="H15" s="193"/>
      <c r="I15" s="193" t="s">
        <v>216</v>
      </c>
      <c r="K15" s="193"/>
      <c r="L15" s="193"/>
      <c r="M15" s="193"/>
      <c r="N15" s="193"/>
      <c r="O15" s="193"/>
      <c r="P15" s="193"/>
      <c r="R15" s="193"/>
      <c r="U15" s="193"/>
      <c r="V15" s="193"/>
    </row>
    <row r="16" spans="1:22" ht="18" customHeight="1">
      <c r="A16" s="192"/>
      <c r="J16" s="1588"/>
      <c r="K16" s="1588"/>
      <c r="L16" s="1588"/>
      <c r="M16" s="1588"/>
      <c r="N16" s="1588"/>
      <c r="O16" s="1588"/>
      <c r="P16" s="1588"/>
    </row>
    <row r="17" spans="1:22" ht="18" customHeight="1">
      <c r="A17" s="192"/>
    </row>
    <row r="18" spans="1:22" ht="18" customHeight="1">
      <c r="B18" s="194"/>
      <c r="C18" s="194"/>
      <c r="D18" s="194"/>
      <c r="E18" s="194"/>
      <c r="F18" s="194"/>
      <c r="G18" s="194"/>
      <c r="H18" s="194"/>
      <c r="I18" s="194" t="s">
        <v>217</v>
      </c>
      <c r="K18" s="194"/>
      <c r="L18" s="194"/>
      <c r="M18" s="194"/>
      <c r="N18" s="194"/>
      <c r="O18" s="194"/>
      <c r="P18" s="194"/>
      <c r="R18" s="194"/>
      <c r="S18" s="194"/>
      <c r="T18" s="194"/>
      <c r="U18" s="194"/>
      <c r="V18" s="194"/>
    </row>
    <row r="19" spans="1:22" ht="18" customHeight="1">
      <c r="A19" s="192"/>
      <c r="J19" s="1588"/>
      <c r="K19" s="1588"/>
      <c r="L19" s="1588"/>
      <c r="M19" s="1588"/>
      <c r="N19" s="1588"/>
      <c r="O19" s="1588"/>
      <c r="P19" s="1588"/>
    </row>
    <row r="20" spans="1:22" ht="18" customHeight="1">
      <c r="A20" s="192"/>
    </row>
    <row r="21" spans="1:22" ht="18" customHeight="1">
      <c r="B21" s="195"/>
      <c r="C21" s="195"/>
      <c r="D21" s="195"/>
      <c r="E21" s="195"/>
      <c r="F21" s="195"/>
      <c r="G21" s="195"/>
      <c r="H21" s="195"/>
      <c r="I21" s="195" t="s">
        <v>218</v>
      </c>
      <c r="K21" s="195"/>
      <c r="L21" s="195"/>
      <c r="M21" s="195"/>
      <c r="N21" s="195"/>
      <c r="O21" s="195"/>
      <c r="P21" s="195"/>
      <c r="R21" s="195"/>
      <c r="U21" s="195"/>
      <c r="V21" s="195"/>
    </row>
    <row r="22" spans="1:22" ht="18" customHeight="1">
      <c r="A22" s="192"/>
      <c r="I22" s="278"/>
      <c r="J22" s="1588"/>
      <c r="K22" s="1588"/>
      <c r="L22" s="1588"/>
      <c r="M22" s="1588"/>
      <c r="N22" s="1588"/>
      <c r="O22" s="1588"/>
      <c r="P22" s="1588"/>
    </row>
    <row r="23" spans="1:22" ht="18" customHeight="1">
      <c r="A23" s="146"/>
    </row>
    <row r="24" spans="1:22" ht="18" customHeight="1">
      <c r="A24" s="149" t="s">
        <v>208</v>
      </c>
    </row>
    <row r="25" spans="1:22" ht="18" customHeight="1">
      <c r="A25" s="192"/>
    </row>
    <row r="26" spans="1:22" ht="18" customHeight="1">
      <c r="A26" s="150" t="s">
        <v>163</v>
      </c>
    </row>
    <row r="27" spans="1:22" ht="18" customHeight="1">
      <c r="A27" s="147" t="s">
        <v>164</v>
      </c>
    </row>
    <row r="28" spans="1:22" ht="18" customHeight="1">
      <c r="A28" s="147" t="s">
        <v>209</v>
      </c>
    </row>
    <row r="29" spans="1:22" ht="18" customHeight="1">
      <c r="A29" s="147" t="s">
        <v>203</v>
      </c>
    </row>
    <row r="30" spans="1:22" ht="18" customHeight="1">
      <c r="A30" s="147" t="s">
        <v>234</v>
      </c>
    </row>
    <row r="31" spans="1:22" ht="18" customHeight="1">
      <c r="A31" s="147" t="s">
        <v>235</v>
      </c>
    </row>
    <row r="32" spans="1:22" ht="41.25" customHeight="1">
      <c r="A32" s="1583" t="s">
        <v>230</v>
      </c>
      <c r="B32" s="1583"/>
      <c r="C32" s="1583"/>
      <c r="D32" s="1583"/>
      <c r="E32" s="1583"/>
      <c r="F32" s="1583"/>
      <c r="G32" s="1583"/>
      <c r="H32" s="1583"/>
      <c r="I32" s="1583"/>
      <c r="J32" s="1583"/>
      <c r="K32" s="1583"/>
      <c r="L32" s="1583"/>
      <c r="M32" s="1583"/>
      <c r="N32" s="1583"/>
      <c r="O32" s="1583"/>
      <c r="P32" s="1583"/>
      <c r="Q32" s="1583"/>
      <c r="R32" s="198"/>
      <c r="S32" s="198"/>
    </row>
    <row r="33" spans="1:1" ht="18" customHeight="1">
      <c r="A33" s="150" t="s">
        <v>165</v>
      </c>
    </row>
    <row r="34" spans="1:1" ht="18" customHeight="1">
      <c r="A34" s="147" t="s">
        <v>166</v>
      </c>
    </row>
    <row r="35" spans="1:1" ht="18" customHeight="1">
      <c r="A35" s="147" t="s">
        <v>236</v>
      </c>
    </row>
    <row r="36" spans="1:1" ht="18" customHeight="1">
      <c r="A36" s="147" t="s">
        <v>237</v>
      </c>
    </row>
    <row r="37" spans="1:1" ht="18" customHeight="1">
      <c r="A37" s="147" t="s">
        <v>238</v>
      </c>
    </row>
    <row r="38" spans="1:1" ht="18" customHeight="1">
      <c r="A38" s="147" t="s">
        <v>235</v>
      </c>
    </row>
    <row r="39" spans="1:1" ht="18" customHeight="1">
      <c r="A39" s="149" t="s">
        <v>229</v>
      </c>
    </row>
    <row r="40" spans="1:1" ht="18" customHeight="1">
      <c r="A40" s="149" t="s">
        <v>224</v>
      </c>
    </row>
    <row r="41" spans="1:1" ht="18" customHeight="1">
      <c r="A41" s="149" t="s">
        <v>210</v>
      </c>
    </row>
    <row r="42" spans="1:1" ht="18" customHeight="1">
      <c r="A42" s="147"/>
    </row>
  </sheetData>
  <mergeCells count="10">
    <mergeCell ref="A32:Q32"/>
    <mergeCell ref="A8:R8"/>
    <mergeCell ref="A1:R1"/>
    <mergeCell ref="A3:R3"/>
    <mergeCell ref="A4:R4"/>
    <mergeCell ref="A5:R5"/>
    <mergeCell ref="J13:Q13"/>
    <mergeCell ref="J16:P16"/>
    <mergeCell ref="J19:P19"/>
    <mergeCell ref="J22:P22"/>
  </mergeCells>
  <phoneticPr fontId="13"/>
  <pageMargins left="0.78740157480314965" right="0.78740157480314965" top="0.98425196850393704" bottom="0.98425196850393704" header="0.51181102362204722" footer="0.51181102362204722"/>
  <pageSetup paperSize="9" scale="96"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B36"/>
  <sheetViews>
    <sheetView view="pageBreakPreview" zoomScaleNormal="100" zoomScaleSheetLayoutView="100" workbookViewId="0">
      <selection sqref="A1:S1"/>
    </sheetView>
  </sheetViews>
  <sheetFormatPr defaultRowHeight="13.2"/>
  <cols>
    <col min="1" max="28" width="4.77734375" customWidth="1"/>
  </cols>
  <sheetData>
    <row r="1" spans="1:28" ht="21" customHeight="1">
      <c r="A1" s="1585" t="s">
        <v>167</v>
      </c>
      <c r="B1" s="1585"/>
      <c r="C1" s="1585"/>
      <c r="D1" s="1585"/>
      <c r="E1" s="1585"/>
      <c r="F1" s="1585"/>
      <c r="G1" s="1585"/>
      <c r="H1" s="1585"/>
      <c r="I1" s="1585"/>
      <c r="J1" s="1585"/>
      <c r="K1" s="1585"/>
      <c r="L1" s="1585"/>
      <c r="M1" s="1585"/>
      <c r="N1" s="1585"/>
      <c r="O1" s="1585"/>
      <c r="P1" s="1585"/>
      <c r="Q1" s="1585"/>
      <c r="R1" s="1585"/>
      <c r="S1" s="1585"/>
      <c r="T1" s="145"/>
      <c r="U1" s="145"/>
      <c r="V1" s="145"/>
      <c r="W1" s="145"/>
      <c r="X1" s="145"/>
      <c r="Y1" s="145"/>
      <c r="Z1" s="145"/>
      <c r="AA1" s="145"/>
      <c r="AB1" s="145"/>
    </row>
    <row r="2" spans="1:28" ht="21" customHeight="1">
      <c r="A2" s="146"/>
    </row>
    <row r="3" spans="1:28" ht="21" customHeight="1">
      <c r="A3" s="146"/>
    </row>
    <row r="4" spans="1:28" ht="21" customHeight="1">
      <c r="A4" s="146"/>
    </row>
    <row r="5" spans="1:28" ht="21" customHeight="1">
      <c r="A5" s="1586" t="s">
        <v>211</v>
      </c>
      <c r="B5" s="1586"/>
      <c r="C5" s="1586"/>
      <c r="D5" s="1586"/>
      <c r="E5" s="1586"/>
      <c r="F5" s="1586"/>
      <c r="G5" s="1586"/>
      <c r="H5" s="1586"/>
      <c r="I5" s="1586"/>
      <c r="J5" s="1586"/>
      <c r="K5" s="1586"/>
      <c r="L5" s="1586"/>
      <c r="M5" s="1586"/>
      <c r="N5" s="1586"/>
      <c r="O5" s="1586"/>
      <c r="P5" s="1586"/>
      <c r="Q5" s="1586"/>
      <c r="R5" s="1586"/>
      <c r="S5" s="1586"/>
      <c r="T5" s="200"/>
      <c r="U5" s="200"/>
      <c r="V5" s="200"/>
    </row>
    <row r="6" spans="1:28" ht="21" customHeight="1">
      <c r="A6" s="1587" t="s">
        <v>242</v>
      </c>
      <c r="B6" s="1587"/>
      <c r="C6" s="1587"/>
      <c r="D6" s="1587"/>
      <c r="E6" s="1587"/>
      <c r="F6" s="1587"/>
      <c r="G6" s="1587"/>
      <c r="H6" s="1587"/>
      <c r="I6" s="1587"/>
      <c r="J6" s="1587"/>
      <c r="K6" s="1587"/>
      <c r="L6" s="1587"/>
      <c r="M6" s="1587"/>
      <c r="N6" s="1587"/>
      <c r="O6" s="1587"/>
      <c r="P6" s="1587"/>
      <c r="Q6" s="1587"/>
      <c r="R6" s="1587"/>
      <c r="S6" s="1587"/>
      <c r="T6" s="200"/>
      <c r="U6" s="200"/>
      <c r="V6" s="200"/>
    </row>
    <row r="7" spans="1:28" ht="21" customHeight="1">
      <c r="A7" s="1587" t="s">
        <v>243</v>
      </c>
      <c r="B7" s="1587"/>
      <c r="C7" s="1587"/>
      <c r="D7" s="1587"/>
      <c r="E7" s="1587"/>
      <c r="F7" s="1587"/>
      <c r="G7" s="1587"/>
      <c r="H7" s="1587"/>
      <c r="I7" s="1587"/>
      <c r="J7" s="1587"/>
      <c r="K7" s="1587"/>
      <c r="L7" s="1587"/>
      <c r="M7" s="1587"/>
      <c r="N7" s="1587"/>
      <c r="O7" s="1587"/>
      <c r="P7" s="1587"/>
      <c r="Q7" s="1587"/>
      <c r="R7" s="1587"/>
      <c r="S7" s="1587"/>
      <c r="T7" s="200"/>
      <c r="U7" s="200"/>
      <c r="V7" s="200"/>
    </row>
    <row r="8" spans="1:28" ht="21" customHeight="1">
      <c r="A8" s="146"/>
    </row>
    <row r="9" spans="1:28" ht="21" customHeight="1">
      <c r="A9" s="1589" t="s">
        <v>523</v>
      </c>
      <c r="B9" s="1589"/>
      <c r="C9" s="1589"/>
      <c r="D9" s="1589"/>
      <c r="E9" s="1589"/>
      <c r="F9" s="1589"/>
      <c r="G9" s="1589"/>
      <c r="H9" s="1589"/>
      <c r="I9" s="1589"/>
      <c r="J9" s="1589"/>
      <c r="K9" s="1589"/>
      <c r="L9" s="1589"/>
      <c r="M9" s="1589"/>
      <c r="N9" s="1589"/>
      <c r="O9" s="1589"/>
      <c r="P9" s="1589"/>
      <c r="Q9" s="1589"/>
      <c r="R9" s="1589"/>
      <c r="S9" s="1589"/>
      <c r="T9" s="197"/>
      <c r="U9" s="197"/>
      <c r="V9" s="197"/>
      <c r="W9" s="148"/>
      <c r="X9" s="148"/>
      <c r="Y9" s="148"/>
      <c r="Z9" s="148"/>
      <c r="AA9" s="148"/>
      <c r="AB9" s="148"/>
    </row>
    <row r="10" spans="1:28" ht="21" customHeight="1">
      <c r="A10" s="146"/>
    </row>
    <row r="11" spans="1:28" ht="21" customHeight="1">
      <c r="A11" s="146"/>
    </row>
    <row r="12" spans="1:28" ht="21" customHeight="1">
      <c r="A12" s="147" t="s">
        <v>162</v>
      </c>
    </row>
    <row r="13" spans="1:28" ht="21" customHeight="1">
      <c r="A13" s="146"/>
    </row>
    <row r="14" spans="1:28" ht="21" customHeight="1">
      <c r="A14" s="146"/>
    </row>
    <row r="15" spans="1:28" ht="21" customHeight="1">
      <c r="B15" s="196"/>
      <c r="C15" s="196"/>
      <c r="D15" s="196"/>
      <c r="E15" s="196"/>
      <c r="F15" s="196"/>
      <c r="G15" s="196"/>
      <c r="H15" s="196"/>
      <c r="I15" s="194" t="s">
        <v>219</v>
      </c>
      <c r="K15" s="196"/>
      <c r="L15" s="196"/>
      <c r="M15" s="196"/>
      <c r="N15" s="196"/>
      <c r="O15" s="196"/>
      <c r="P15" s="196"/>
      <c r="Q15" s="196"/>
      <c r="R15" s="196"/>
      <c r="S15" s="196"/>
      <c r="T15" s="196"/>
      <c r="U15" s="196"/>
      <c r="V15" s="196"/>
    </row>
    <row r="16" spans="1:28" ht="21" customHeight="1">
      <c r="A16" s="192"/>
      <c r="J16" s="1588"/>
      <c r="K16" s="1588"/>
      <c r="L16" s="1588"/>
      <c r="M16" s="1588"/>
      <c r="N16" s="1588"/>
      <c r="O16" s="1588"/>
      <c r="P16" s="1588"/>
      <c r="Q16" s="1588"/>
      <c r="R16" s="1588"/>
    </row>
    <row r="17" spans="1:22" ht="21" customHeight="1">
      <c r="A17" s="192" t="s">
        <v>207</v>
      </c>
    </row>
    <row r="18" spans="1:22" ht="21" customHeight="1">
      <c r="B18" s="193"/>
      <c r="C18" s="193"/>
      <c r="D18" s="193"/>
      <c r="E18" s="193"/>
      <c r="F18" s="193"/>
      <c r="G18" s="193"/>
      <c r="H18" s="193"/>
      <c r="I18" s="193" t="s">
        <v>220</v>
      </c>
      <c r="K18" s="193"/>
      <c r="L18" s="193"/>
      <c r="M18" s="193"/>
      <c r="N18" s="193"/>
      <c r="O18" s="193"/>
      <c r="P18" s="193"/>
      <c r="Q18" s="193"/>
      <c r="R18" s="193"/>
      <c r="S18" s="193"/>
      <c r="U18" s="193"/>
      <c r="V18" s="193"/>
    </row>
    <row r="19" spans="1:22" ht="21" customHeight="1">
      <c r="A19" s="146"/>
      <c r="J19" s="1588"/>
      <c r="K19" s="1588"/>
      <c r="L19" s="1588"/>
      <c r="M19" s="1588"/>
      <c r="N19" s="1588"/>
      <c r="O19" s="1588"/>
      <c r="P19" s="1588"/>
      <c r="Q19" s="1588"/>
      <c r="R19" s="1588"/>
    </row>
    <row r="20" spans="1:22" ht="21" customHeight="1">
      <c r="A20" s="146"/>
    </row>
    <row r="21" spans="1:22" ht="21" customHeight="1">
      <c r="I21" s="147" t="s">
        <v>221</v>
      </c>
    </row>
    <row r="22" spans="1:22" ht="21" customHeight="1">
      <c r="A22" s="146"/>
      <c r="J22" s="1588"/>
      <c r="K22" s="1588"/>
      <c r="L22" s="1588"/>
      <c r="M22" s="1588"/>
      <c r="N22" s="1588"/>
      <c r="O22" s="1588"/>
      <c r="P22" s="1588"/>
      <c r="Q22" s="1588"/>
      <c r="R22" s="1588"/>
    </row>
    <row r="23" spans="1:22" ht="21" customHeight="1">
      <c r="A23" s="146"/>
    </row>
    <row r="24" spans="1:22" ht="21" customHeight="1">
      <c r="B24" s="195"/>
      <c r="C24" s="195"/>
      <c r="D24" s="195"/>
      <c r="E24" s="195"/>
      <c r="F24" s="195"/>
      <c r="G24" s="195"/>
      <c r="H24" s="195"/>
      <c r="I24" s="195" t="s">
        <v>222</v>
      </c>
      <c r="K24" s="195"/>
      <c r="L24" s="195"/>
      <c r="M24" s="195"/>
      <c r="N24" s="195"/>
      <c r="O24" s="195"/>
      <c r="P24" s="195"/>
      <c r="Q24" s="195"/>
      <c r="R24" s="195"/>
      <c r="S24" s="195"/>
      <c r="U24" s="195"/>
      <c r="V24" s="195"/>
    </row>
    <row r="25" spans="1:22" ht="21" customHeight="1">
      <c r="A25" s="146"/>
      <c r="I25" s="278"/>
      <c r="J25" s="1588"/>
      <c r="K25" s="1588"/>
      <c r="L25" s="1588"/>
      <c r="M25" s="1588"/>
      <c r="N25" s="1588"/>
      <c r="O25" s="1588"/>
      <c r="P25" s="1588"/>
      <c r="Q25" s="1588"/>
      <c r="R25" s="1588"/>
    </row>
    <row r="26" spans="1:22" ht="21" customHeight="1">
      <c r="A26" s="147" t="s">
        <v>168</v>
      </c>
    </row>
    <row r="27" spans="1:22" ht="21" customHeight="1">
      <c r="A27" s="147"/>
    </row>
    <row r="28" spans="1:22" ht="21" customHeight="1">
      <c r="A28" s="147" t="s">
        <v>231</v>
      </c>
    </row>
    <row r="29" spans="1:22" ht="21" customHeight="1">
      <c r="A29" s="147" t="s">
        <v>169</v>
      </c>
    </row>
    <row r="30" spans="1:22" ht="21" customHeight="1">
      <c r="A30" s="147" t="s">
        <v>212</v>
      </c>
    </row>
    <row r="31" spans="1:22" ht="21" customHeight="1">
      <c r="A31" s="147" t="s">
        <v>170</v>
      </c>
    </row>
    <row r="32" spans="1:22" ht="21" customHeight="1">
      <c r="A32" s="147" t="s">
        <v>228</v>
      </c>
    </row>
    <row r="33" spans="1:1" ht="21" customHeight="1">
      <c r="A33" s="147" t="s">
        <v>203</v>
      </c>
    </row>
    <row r="34" spans="1:1" ht="21" customHeight="1">
      <c r="A34" s="147" t="s">
        <v>244</v>
      </c>
    </row>
    <row r="35" spans="1:1" ht="21" customHeight="1">
      <c r="A35" s="147" t="s">
        <v>245</v>
      </c>
    </row>
    <row r="36" spans="1:1" ht="21" customHeight="1"/>
  </sheetData>
  <mergeCells count="9">
    <mergeCell ref="A1:S1"/>
    <mergeCell ref="J16:R16"/>
    <mergeCell ref="J19:R19"/>
    <mergeCell ref="J22:R22"/>
    <mergeCell ref="J25:R25"/>
    <mergeCell ref="A5:S5"/>
    <mergeCell ref="A6:S6"/>
    <mergeCell ref="A7:S7"/>
    <mergeCell ref="A9:S9"/>
  </mergeCells>
  <phoneticPr fontId="13"/>
  <pageMargins left="0.78740157480314965" right="0.39370078740157483" top="0.98425196850393704" bottom="0.98425196850393704" header="0.51181102362204722" footer="0.51181102362204722"/>
  <pageSetup paperSize="9" scale="98" orientation="portrait" horizontalDpi="200" verticalDpi="200"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7"/>
  <dimension ref="A1:I47"/>
  <sheetViews>
    <sheetView view="pageBreakPreview" zoomScaleNormal="100" zoomScaleSheetLayoutView="100" workbookViewId="0">
      <selection activeCell="E26" sqref="E26:H26"/>
    </sheetView>
  </sheetViews>
  <sheetFormatPr defaultColWidth="9" defaultRowHeight="13.2"/>
  <cols>
    <col min="1" max="1" width="11.109375" style="183" customWidth="1"/>
    <col min="2" max="9" width="9.44140625" style="183" customWidth="1"/>
    <col min="10" max="16384" width="9" style="183"/>
  </cols>
  <sheetData>
    <row r="1" spans="1:9" ht="19.2">
      <c r="A1" s="1590" t="s">
        <v>3</v>
      </c>
      <c r="B1" s="1590"/>
      <c r="C1" s="1590"/>
      <c r="D1" s="1590"/>
      <c r="E1" s="1590"/>
      <c r="F1" s="1590"/>
      <c r="G1" s="1590"/>
      <c r="H1" s="1590"/>
      <c r="I1" s="1590"/>
    </row>
    <row r="2" spans="1:9" ht="13.8">
      <c r="A2" s="184"/>
    </row>
    <row r="3" spans="1:9" ht="13.8">
      <c r="A3" s="184"/>
    </row>
    <row r="4" spans="1:9" ht="14.25" customHeight="1">
      <c r="A4" s="184"/>
    </row>
    <row r="5" spans="1:9" ht="25.5" customHeight="1">
      <c r="A5" s="1591" t="s">
        <v>213</v>
      </c>
      <c r="B5" s="1591"/>
      <c r="C5" s="1591"/>
      <c r="D5" s="1591"/>
      <c r="E5" s="1591"/>
      <c r="F5" s="1591"/>
      <c r="G5" s="1591"/>
      <c r="H5" s="1591"/>
      <c r="I5" s="1591"/>
    </row>
    <row r="6" spans="1:9" ht="25.5" customHeight="1">
      <c r="A6" s="1591"/>
      <c r="B6" s="1591"/>
      <c r="C6" s="1591"/>
      <c r="D6" s="1591"/>
      <c r="E6" s="1591"/>
      <c r="F6" s="1591"/>
      <c r="G6" s="1591"/>
      <c r="H6" s="1591"/>
      <c r="I6" s="1591"/>
    </row>
    <row r="7" spans="1:9" ht="25.5" customHeight="1">
      <c r="A7" s="1591"/>
      <c r="B7" s="1591"/>
      <c r="C7" s="1591"/>
      <c r="D7" s="1591"/>
      <c r="E7" s="1591"/>
      <c r="F7" s="1591"/>
      <c r="G7" s="1591"/>
      <c r="H7" s="1591"/>
      <c r="I7" s="1591"/>
    </row>
    <row r="8" spans="1:9" ht="13.8">
      <c r="A8" s="184"/>
    </row>
    <row r="9" spans="1:9" ht="13.8">
      <c r="A9" s="184"/>
    </row>
    <row r="10" spans="1:9">
      <c r="A10" s="1593" t="s">
        <v>524</v>
      </c>
      <c r="B10" s="1593"/>
      <c r="C10" s="1593"/>
      <c r="D10" s="1593"/>
      <c r="E10" s="1593"/>
      <c r="F10" s="1593"/>
      <c r="G10" s="1593"/>
      <c r="H10" s="1593"/>
      <c r="I10" s="1593"/>
    </row>
    <row r="11" spans="1:9" ht="13.8">
      <c r="A11" s="184"/>
    </row>
    <row r="12" spans="1:9" ht="13.8">
      <c r="A12" s="184"/>
    </row>
    <row r="13" spans="1:9">
      <c r="A13" s="1598" t="s">
        <v>226</v>
      </c>
      <c r="B13" s="1598"/>
    </row>
    <row r="14" spans="1:9" ht="13.8">
      <c r="A14" s="184"/>
    </row>
    <row r="15" spans="1:9" ht="13.8">
      <c r="A15" s="184"/>
    </row>
    <row r="16" spans="1:9">
      <c r="D16" s="186" t="s">
        <v>233</v>
      </c>
    </row>
    <row r="17" spans="1:9" ht="13.8">
      <c r="A17" s="184"/>
      <c r="E17" s="1599"/>
      <c r="F17" s="1599"/>
      <c r="G17" s="1599"/>
      <c r="H17" s="1599"/>
    </row>
    <row r="18" spans="1:9" ht="13.8">
      <c r="A18" s="184" t="s">
        <v>171</v>
      </c>
    </row>
    <row r="19" spans="1:9">
      <c r="D19" s="186" t="s">
        <v>1</v>
      </c>
      <c r="H19" s="190"/>
    </row>
    <row r="20" spans="1:9" ht="13.8">
      <c r="A20" s="184"/>
      <c r="E20" s="1599"/>
      <c r="F20" s="1599"/>
      <c r="G20" s="1599"/>
      <c r="H20" s="1599"/>
    </row>
    <row r="21" spans="1:9" ht="13.8">
      <c r="A21" s="184"/>
    </row>
    <row r="22" spans="1:9">
      <c r="D22" s="186" t="s">
        <v>2</v>
      </c>
    </row>
    <row r="23" spans="1:9" ht="13.8">
      <c r="A23" s="184"/>
      <c r="E23" s="1599"/>
      <c r="F23" s="1599"/>
      <c r="G23" s="1599"/>
      <c r="H23" s="1599"/>
    </row>
    <row r="24" spans="1:9" ht="13.8">
      <c r="A24" s="184"/>
    </row>
    <row r="25" spans="1:9">
      <c r="D25" s="186" t="s">
        <v>0</v>
      </c>
      <c r="H25" s="190"/>
    </row>
    <row r="26" spans="1:9" ht="13.8">
      <c r="A26" s="184"/>
      <c r="D26" s="278"/>
      <c r="E26" s="1599"/>
      <c r="F26" s="1599"/>
      <c r="G26" s="1599"/>
      <c r="H26" s="1599"/>
    </row>
    <row r="27" spans="1:9">
      <c r="A27" s="186" t="s">
        <v>168</v>
      </c>
    </row>
    <row r="28" spans="1:9" ht="13.8">
      <c r="A28" s="184"/>
    </row>
    <row r="29" spans="1:9" ht="13.8">
      <c r="A29" s="184"/>
    </row>
    <row r="30" spans="1:9" ht="13.8">
      <c r="A30" s="184"/>
    </row>
    <row r="31" spans="1:9" ht="13.8">
      <c r="A31" s="184"/>
    </row>
    <row r="32" spans="1:9" ht="38.25" customHeight="1">
      <c r="A32" s="1596" t="s">
        <v>214</v>
      </c>
      <c r="B32" s="1597"/>
      <c r="C32" s="1597"/>
      <c r="D32" s="1597"/>
      <c r="E32" s="1597"/>
      <c r="F32" s="1597"/>
      <c r="G32" s="1597"/>
      <c r="H32" s="1597"/>
      <c r="I32" s="1597"/>
    </row>
    <row r="33" spans="1:9" ht="18" customHeight="1">
      <c r="A33" s="187"/>
    </row>
    <row r="34" spans="1:9" ht="18" customHeight="1">
      <c r="A34" s="186" t="s">
        <v>166</v>
      </c>
    </row>
    <row r="35" spans="1:9" ht="18" customHeight="1">
      <c r="A35" s="1594" t="s">
        <v>227</v>
      </c>
      <c r="B35" s="1594"/>
      <c r="C35" s="1594"/>
      <c r="D35" s="1594"/>
      <c r="E35" s="1594"/>
      <c r="F35" s="1594"/>
      <c r="G35" s="1594"/>
      <c r="H35" s="1594"/>
      <c r="I35" s="1594"/>
    </row>
    <row r="36" spans="1:9" ht="18" customHeight="1">
      <c r="A36" s="1594"/>
      <c r="B36" s="1594"/>
      <c r="C36" s="1594"/>
      <c r="D36" s="1594"/>
      <c r="E36" s="1594"/>
      <c r="F36" s="1594"/>
      <c r="G36" s="1594"/>
      <c r="H36" s="1594"/>
      <c r="I36" s="1594"/>
    </row>
    <row r="37" spans="1:9" ht="18" customHeight="1">
      <c r="A37" s="1594"/>
      <c r="B37" s="1594"/>
      <c r="C37" s="1594"/>
      <c r="D37" s="1594"/>
      <c r="E37" s="1594"/>
      <c r="F37" s="1594"/>
      <c r="G37" s="1594"/>
      <c r="H37" s="1594"/>
      <c r="I37" s="1594"/>
    </row>
    <row r="38" spans="1:9" ht="18" customHeight="1">
      <c r="A38" s="1594" t="s">
        <v>232</v>
      </c>
      <c r="B38" s="1594"/>
      <c r="C38" s="1594"/>
      <c r="D38" s="1594"/>
      <c r="E38" s="1594"/>
      <c r="F38" s="1594"/>
      <c r="G38" s="1594"/>
      <c r="H38" s="1594"/>
      <c r="I38" s="1594"/>
    </row>
    <row r="39" spans="1:9" ht="18" customHeight="1">
      <c r="A39" s="1594"/>
      <c r="B39" s="1594"/>
      <c r="C39" s="1594"/>
      <c r="D39" s="1594"/>
      <c r="E39" s="1594"/>
      <c r="F39" s="1594"/>
      <c r="G39" s="1594"/>
      <c r="H39" s="1594"/>
      <c r="I39" s="1594"/>
    </row>
    <row r="40" spans="1:9" ht="7.5" customHeight="1">
      <c r="A40" s="185"/>
      <c r="B40" s="185"/>
      <c r="C40" s="185"/>
      <c r="D40" s="185"/>
      <c r="E40" s="185"/>
      <c r="F40" s="185"/>
      <c r="G40" s="185"/>
      <c r="H40" s="185"/>
      <c r="I40" s="185"/>
    </row>
    <row r="41" spans="1:9" ht="18" customHeight="1">
      <c r="A41" s="187"/>
    </row>
    <row r="42" spans="1:9" ht="18" customHeight="1">
      <c r="A42" s="1595" t="s">
        <v>205</v>
      </c>
      <c r="B42" s="1595"/>
      <c r="C42" s="1595"/>
      <c r="D42" s="1595"/>
      <c r="E42" s="1595"/>
      <c r="F42" s="1595"/>
      <c r="G42" s="1595"/>
      <c r="H42" s="1595"/>
      <c r="I42" s="1595"/>
    </row>
    <row r="43" spans="1:9" ht="18" customHeight="1">
      <c r="A43" s="1592"/>
      <c r="B43" s="1592"/>
      <c r="C43" s="1592"/>
      <c r="D43" s="1592"/>
      <c r="E43" s="1592"/>
      <c r="F43" s="1592"/>
      <c r="G43" s="1592"/>
      <c r="H43" s="1592"/>
      <c r="I43" s="1592"/>
    </row>
    <row r="44" spans="1:9" ht="18" customHeight="1">
      <c r="A44" s="1592"/>
      <c r="B44" s="1592"/>
      <c r="C44" s="1592"/>
      <c r="D44" s="1592"/>
      <c r="E44" s="1592"/>
      <c r="F44" s="1592"/>
      <c r="G44" s="1592"/>
      <c r="H44" s="1592"/>
      <c r="I44" s="1592"/>
    </row>
    <row r="45" spans="1:9" ht="18" customHeight="1">
      <c r="A45" s="1592"/>
      <c r="B45" s="1592"/>
      <c r="C45" s="1592"/>
      <c r="D45" s="1592"/>
      <c r="E45" s="1592"/>
      <c r="F45" s="1592"/>
      <c r="G45" s="1592"/>
      <c r="H45" s="1592"/>
      <c r="I45" s="1592"/>
    </row>
    <row r="46" spans="1:9" ht="18" customHeight="1">
      <c r="A46" s="1592"/>
      <c r="B46" s="1592"/>
      <c r="C46" s="1592"/>
      <c r="D46" s="1592"/>
      <c r="E46" s="1592"/>
      <c r="F46" s="1592"/>
      <c r="G46" s="1592"/>
      <c r="H46" s="1592"/>
      <c r="I46" s="1592"/>
    </row>
    <row r="47" spans="1:9" ht="18" customHeight="1">
      <c r="A47" s="1592"/>
      <c r="B47" s="1592"/>
      <c r="C47" s="1592"/>
      <c r="D47" s="1592"/>
      <c r="E47" s="1592"/>
      <c r="F47" s="1592"/>
      <c r="G47" s="1592"/>
      <c r="H47" s="1592"/>
      <c r="I47" s="1592"/>
    </row>
  </sheetData>
  <mergeCells count="14">
    <mergeCell ref="A1:I1"/>
    <mergeCell ref="A5:I7"/>
    <mergeCell ref="A46:I47"/>
    <mergeCell ref="A43:I45"/>
    <mergeCell ref="A10:I10"/>
    <mergeCell ref="A35:I37"/>
    <mergeCell ref="A38:I39"/>
    <mergeCell ref="A42:I42"/>
    <mergeCell ref="A32:I32"/>
    <mergeCell ref="A13:B13"/>
    <mergeCell ref="E17:H17"/>
    <mergeCell ref="E20:H20"/>
    <mergeCell ref="E23:H23"/>
    <mergeCell ref="E26:H26"/>
  </mergeCells>
  <phoneticPr fontId="13"/>
  <pageMargins left="0.78740157480314965" right="0.78740157480314965" top="0.98425196850393704" bottom="0.98425196850393704" header="0.51181102362204722" footer="0.51181102362204722"/>
  <pageSetup paperSize="9"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P45"/>
  <sheetViews>
    <sheetView workbookViewId="0">
      <selection activeCell="B8" sqref="B8:P8"/>
    </sheetView>
  </sheetViews>
  <sheetFormatPr defaultColWidth="9" defaultRowHeight="14.4"/>
  <cols>
    <col min="1" max="1" width="4.77734375" style="233" customWidth="1"/>
    <col min="2" max="16" width="5" style="233" customWidth="1"/>
    <col min="17" max="16384" width="9" style="233"/>
  </cols>
  <sheetData>
    <row r="1" spans="1:16">
      <c r="O1" s="234"/>
    </row>
    <row r="2" spans="1:16">
      <c r="A2" s="235" t="s">
        <v>430</v>
      </c>
    </row>
    <row r="3" spans="1:16" ht="28.5" customHeight="1">
      <c r="A3" s="1600" t="s">
        <v>431</v>
      </c>
      <c r="B3" s="1600"/>
      <c r="C3" s="1600"/>
      <c r="D3" s="1600"/>
      <c r="E3" s="1600"/>
      <c r="F3" s="1600"/>
      <c r="G3" s="1600"/>
      <c r="H3" s="1600"/>
      <c r="I3" s="1600"/>
      <c r="J3" s="1600"/>
      <c r="K3" s="1600"/>
      <c r="L3" s="1600"/>
      <c r="M3" s="1600"/>
      <c r="N3" s="1600"/>
      <c r="O3" s="1600"/>
      <c r="P3" s="1600"/>
    </row>
    <row r="4" spans="1:16" ht="6.75" customHeight="1"/>
    <row r="5" spans="1:16" ht="17.25" customHeight="1">
      <c r="A5" s="1601" t="s">
        <v>432</v>
      </c>
      <c r="B5" s="1601"/>
      <c r="C5" s="1601"/>
      <c r="D5" s="1601"/>
      <c r="E5" s="1601"/>
      <c r="F5" s="1601"/>
      <c r="G5" s="1601"/>
      <c r="H5" s="1601"/>
      <c r="I5" s="1601"/>
      <c r="J5" s="1601"/>
      <c r="K5" s="1601"/>
      <c r="L5" s="1601"/>
      <c r="M5" s="1601"/>
      <c r="N5" s="1601"/>
      <c r="O5" s="1601"/>
      <c r="P5" s="1601"/>
    </row>
    <row r="6" spans="1:16" ht="32.25" customHeight="1" thickBot="1">
      <c r="A6" s="1602" t="s">
        <v>433</v>
      </c>
      <c r="B6" s="1601"/>
      <c r="C6" s="1601"/>
      <c r="D6" s="1601"/>
      <c r="E6" s="1601"/>
      <c r="F6" s="1601"/>
      <c r="G6" s="1601"/>
      <c r="H6" s="1601"/>
      <c r="I6" s="1601"/>
      <c r="J6" s="1601"/>
      <c r="K6" s="1601"/>
      <c r="L6" s="1601"/>
      <c r="M6" s="1601"/>
      <c r="N6" s="1601"/>
      <c r="O6" s="1601"/>
      <c r="P6" s="1601"/>
    </row>
    <row r="7" spans="1:16" ht="18.75" customHeight="1" thickBot="1">
      <c r="A7" s="236"/>
      <c r="B7" s="1603" t="s">
        <v>434</v>
      </c>
      <c r="C7" s="1604"/>
      <c r="D7" s="1604"/>
      <c r="E7" s="1604"/>
      <c r="F7" s="1604"/>
      <c r="G7" s="1604"/>
      <c r="H7" s="1604"/>
      <c r="I7" s="1604"/>
      <c r="J7" s="1604"/>
      <c r="K7" s="1604"/>
      <c r="L7" s="1604"/>
      <c r="M7" s="1604"/>
      <c r="N7" s="1604"/>
      <c r="O7" s="1604"/>
      <c r="P7" s="1605"/>
    </row>
    <row r="8" spans="1:16" ht="14.25" customHeight="1">
      <c r="A8" s="1606">
        <v>1</v>
      </c>
      <c r="B8" s="1609" t="s">
        <v>435</v>
      </c>
      <c r="C8" s="1610"/>
      <c r="D8" s="1610"/>
      <c r="E8" s="1610"/>
      <c r="F8" s="1610"/>
      <c r="G8" s="1610"/>
      <c r="H8" s="1610"/>
      <c r="I8" s="1610"/>
      <c r="J8" s="1610"/>
      <c r="K8" s="1610"/>
      <c r="L8" s="1610"/>
      <c r="M8" s="1610"/>
      <c r="N8" s="1610"/>
      <c r="O8" s="1610"/>
      <c r="P8" s="1611"/>
    </row>
    <row r="9" spans="1:16" ht="14.25" customHeight="1">
      <c r="A9" s="1607"/>
      <c r="B9" s="1612" t="s">
        <v>436</v>
      </c>
      <c r="C9" s="1613"/>
      <c r="D9" s="1613"/>
      <c r="E9" s="1613"/>
      <c r="F9" s="1613"/>
      <c r="G9" s="1613"/>
      <c r="H9" s="1613"/>
      <c r="I9" s="1613"/>
      <c r="J9" s="1613"/>
      <c r="K9" s="1613"/>
      <c r="L9" s="1613"/>
      <c r="M9" s="1613"/>
      <c r="N9" s="1613"/>
      <c r="O9" s="1613"/>
      <c r="P9" s="1614"/>
    </row>
    <row r="10" spans="1:16" ht="14.25" customHeight="1">
      <c r="A10" s="1607"/>
      <c r="B10" s="1612" t="s">
        <v>437</v>
      </c>
      <c r="C10" s="1613"/>
      <c r="D10" s="1613"/>
      <c r="E10" s="1613"/>
      <c r="F10" s="1613"/>
      <c r="G10" s="1613"/>
      <c r="H10" s="1613"/>
      <c r="I10" s="1613"/>
      <c r="J10" s="1613"/>
      <c r="K10" s="1613"/>
      <c r="L10" s="1613"/>
      <c r="M10" s="1613"/>
      <c r="N10" s="1613"/>
      <c r="O10" s="1613"/>
      <c r="P10" s="1614"/>
    </row>
    <row r="11" spans="1:16" ht="14.25" customHeight="1">
      <c r="A11" s="1607"/>
      <c r="B11" s="1612" t="s">
        <v>438</v>
      </c>
      <c r="C11" s="1613"/>
      <c r="D11" s="1613"/>
      <c r="E11" s="1613"/>
      <c r="F11" s="1613"/>
      <c r="G11" s="1613"/>
      <c r="H11" s="1613"/>
      <c r="I11" s="1613"/>
      <c r="J11" s="1613"/>
      <c r="K11" s="1613"/>
      <c r="L11" s="1613"/>
      <c r="M11" s="1613"/>
      <c r="N11" s="1613"/>
      <c r="O11" s="1613"/>
      <c r="P11" s="1614"/>
    </row>
    <row r="12" spans="1:16" ht="14.25" customHeight="1">
      <c r="A12" s="1607"/>
      <c r="B12" s="1612" t="s">
        <v>439</v>
      </c>
      <c r="C12" s="1613"/>
      <c r="D12" s="1613"/>
      <c r="E12" s="1613"/>
      <c r="F12" s="1613"/>
      <c r="G12" s="1613"/>
      <c r="H12" s="1613"/>
      <c r="I12" s="1613"/>
      <c r="J12" s="1613"/>
      <c r="K12" s="1613"/>
      <c r="L12" s="1613"/>
      <c r="M12" s="1613"/>
      <c r="N12" s="1613"/>
      <c r="O12" s="1613"/>
      <c r="P12" s="1614"/>
    </row>
    <row r="13" spans="1:16" ht="14.25" customHeight="1">
      <c r="A13" s="1607"/>
      <c r="B13" s="1615" t="s">
        <v>440</v>
      </c>
      <c r="C13" s="1616"/>
      <c r="D13" s="1616"/>
      <c r="E13" s="1616"/>
      <c r="F13" s="1616"/>
      <c r="G13" s="1616"/>
      <c r="H13" s="1616"/>
      <c r="I13" s="1616"/>
      <c r="J13" s="1616"/>
      <c r="K13" s="1616"/>
      <c r="L13" s="1616"/>
      <c r="M13" s="1616"/>
      <c r="N13" s="1616"/>
      <c r="O13" s="1616"/>
      <c r="P13" s="1617"/>
    </row>
    <row r="14" spans="1:16" ht="15" customHeight="1" thickBot="1">
      <c r="A14" s="1607"/>
      <c r="B14" s="1615" t="s">
        <v>441</v>
      </c>
      <c r="C14" s="1616"/>
      <c r="D14" s="1616"/>
      <c r="E14" s="1616"/>
      <c r="F14" s="1616"/>
      <c r="G14" s="1616"/>
      <c r="H14" s="1616"/>
      <c r="I14" s="1616"/>
      <c r="J14" s="1616"/>
      <c r="K14" s="1616"/>
      <c r="L14" s="1616"/>
      <c r="M14" s="1616"/>
      <c r="N14" s="1616"/>
      <c r="O14" s="1616"/>
      <c r="P14" s="1617"/>
    </row>
    <row r="15" spans="1:16" s="234" customFormat="1" ht="15" thickBot="1">
      <c r="A15" s="1607"/>
      <c r="B15" s="237"/>
      <c r="C15" s="238"/>
      <c r="D15" s="239"/>
      <c r="E15" s="240"/>
      <c r="F15" s="240"/>
      <c r="G15" s="240"/>
      <c r="H15" s="240"/>
      <c r="I15" s="240"/>
      <c r="J15" s="240"/>
      <c r="K15" s="240"/>
      <c r="L15" s="238"/>
      <c r="M15" s="238"/>
      <c r="N15" s="238"/>
      <c r="O15" s="238"/>
      <c r="P15" s="241"/>
    </row>
    <row r="16" spans="1:16" ht="4.5" customHeight="1" thickBot="1">
      <c r="A16" s="1608"/>
      <c r="B16" s="242"/>
      <c r="C16" s="243"/>
      <c r="D16" s="244"/>
      <c r="E16" s="244"/>
      <c r="F16" s="244"/>
      <c r="G16" s="244"/>
      <c r="H16" s="244"/>
      <c r="I16" s="244"/>
      <c r="J16" s="244"/>
      <c r="K16" s="244"/>
      <c r="L16" s="243"/>
      <c r="M16" s="243"/>
      <c r="N16" s="243"/>
      <c r="O16" s="243"/>
      <c r="P16" s="245"/>
    </row>
    <row r="17" spans="1:16" ht="22.5" customHeight="1" thickBot="1">
      <c r="A17" s="246">
        <v>2</v>
      </c>
      <c r="B17" s="1618" t="s">
        <v>442</v>
      </c>
      <c r="C17" s="1619"/>
      <c r="D17" s="1619"/>
      <c r="E17" s="1619"/>
      <c r="F17" s="1619"/>
      <c r="G17" s="1619"/>
      <c r="H17" s="1619"/>
      <c r="I17" s="1619"/>
      <c r="J17" s="1619"/>
      <c r="K17" s="1619"/>
      <c r="L17" s="1619"/>
      <c r="M17" s="1619"/>
      <c r="N17" s="1619"/>
      <c r="O17" s="1619"/>
      <c r="P17" s="1620"/>
    </row>
    <row r="18" spans="1:16" ht="14.25" customHeight="1">
      <c r="A18" s="1606">
        <v>3</v>
      </c>
      <c r="B18" s="1609" t="s">
        <v>443</v>
      </c>
      <c r="C18" s="1610"/>
      <c r="D18" s="1610"/>
      <c r="E18" s="1610"/>
      <c r="F18" s="1610"/>
      <c r="G18" s="1610"/>
      <c r="H18" s="1610"/>
      <c r="I18" s="1610"/>
      <c r="J18" s="1610"/>
      <c r="K18" s="1610"/>
      <c r="L18" s="1610"/>
      <c r="M18" s="1610"/>
      <c r="N18" s="1610"/>
      <c r="O18" s="1610"/>
      <c r="P18" s="1611"/>
    </row>
    <row r="19" spans="1:16" ht="21" customHeight="1">
      <c r="A19" s="1607"/>
      <c r="B19" s="1621" t="s">
        <v>444</v>
      </c>
      <c r="C19" s="1622"/>
      <c r="D19" s="1622"/>
      <c r="E19" s="1622"/>
      <c r="F19" s="1622"/>
      <c r="G19" s="1622"/>
      <c r="H19" s="1622"/>
      <c r="I19" s="1622"/>
      <c r="J19" s="1622"/>
      <c r="K19" s="1622"/>
      <c r="L19" s="1622"/>
      <c r="M19" s="1622"/>
      <c r="N19" s="1622"/>
      <c r="O19" s="1622"/>
      <c r="P19" s="1623"/>
    </row>
    <row r="20" spans="1:16" ht="15" customHeight="1" thickBot="1">
      <c r="A20" s="1608"/>
      <c r="B20" s="1624" t="s">
        <v>528</v>
      </c>
      <c r="C20" s="1625"/>
      <c r="D20" s="1625"/>
      <c r="E20" s="1625"/>
      <c r="F20" s="1625"/>
      <c r="G20" s="1625"/>
      <c r="H20" s="1625"/>
      <c r="I20" s="1625"/>
      <c r="J20" s="1625"/>
      <c r="K20" s="1625"/>
      <c r="L20" s="1625"/>
      <c r="M20" s="1625"/>
      <c r="N20" s="1625"/>
      <c r="O20" s="1625"/>
      <c r="P20" s="1626"/>
    </row>
    <row r="21" spans="1:16" ht="25.5" customHeight="1" thickBot="1">
      <c r="A21" s="246">
        <v>4</v>
      </c>
      <c r="B21" s="1618" t="s">
        <v>445</v>
      </c>
      <c r="C21" s="1619"/>
      <c r="D21" s="1619"/>
      <c r="E21" s="1619"/>
      <c r="F21" s="1619"/>
      <c r="G21" s="1619"/>
      <c r="H21" s="1619"/>
      <c r="I21" s="1619"/>
      <c r="J21" s="1619"/>
      <c r="K21" s="1619"/>
      <c r="L21" s="1619"/>
      <c r="M21" s="1619"/>
      <c r="N21" s="1619"/>
      <c r="O21" s="1619"/>
      <c r="P21" s="1620"/>
    </row>
    <row r="22" spans="1:16" ht="14.25" customHeight="1">
      <c r="A22" s="1606">
        <v>5</v>
      </c>
      <c r="B22" s="1609" t="s">
        <v>446</v>
      </c>
      <c r="C22" s="1610"/>
      <c r="D22" s="1610"/>
      <c r="E22" s="1610"/>
      <c r="F22" s="1610"/>
      <c r="G22" s="1610"/>
      <c r="H22" s="1610"/>
      <c r="I22" s="1610"/>
      <c r="J22" s="1610"/>
      <c r="K22" s="1610"/>
      <c r="L22" s="1610"/>
      <c r="M22" s="1610"/>
      <c r="N22" s="1610"/>
      <c r="O22" s="1610"/>
      <c r="P22" s="1611"/>
    </row>
    <row r="23" spans="1:16" ht="29.25" customHeight="1" thickBot="1">
      <c r="A23" s="1608"/>
      <c r="B23" s="1627" t="s">
        <v>447</v>
      </c>
      <c r="C23" s="1628"/>
      <c r="D23" s="1628"/>
      <c r="E23" s="1628"/>
      <c r="F23" s="1628"/>
      <c r="G23" s="1628"/>
      <c r="H23" s="1628"/>
      <c r="I23" s="1628"/>
      <c r="J23" s="1628"/>
      <c r="K23" s="1628"/>
      <c r="L23" s="1628"/>
      <c r="M23" s="1628"/>
      <c r="N23" s="1628"/>
      <c r="O23" s="1628"/>
      <c r="P23" s="1629"/>
    </row>
    <row r="25" spans="1:16" ht="28.5" customHeight="1" thickBot="1">
      <c r="A25" s="1602" t="s">
        <v>448</v>
      </c>
      <c r="B25" s="1601"/>
      <c r="C25" s="1601"/>
      <c r="D25" s="1601"/>
      <c r="E25" s="1601"/>
      <c r="F25" s="1601"/>
      <c r="G25" s="1601"/>
      <c r="H25" s="1601"/>
      <c r="I25" s="1601"/>
      <c r="J25" s="1601"/>
      <c r="K25" s="1601"/>
      <c r="L25" s="1601"/>
      <c r="M25" s="1601"/>
      <c r="N25" s="1601"/>
      <c r="O25" s="1601"/>
      <c r="P25" s="1601"/>
    </row>
    <row r="26" spans="1:16" ht="18.75" customHeight="1" thickBot="1">
      <c r="A26" s="247"/>
      <c r="B26" s="1603" t="s">
        <v>434</v>
      </c>
      <c r="C26" s="1604"/>
      <c r="D26" s="1604"/>
      <c r="E26" s="1604"/>
      <c r="F26" s="1604"/>
      <c r="G26" s="1604"/>
      <c r="H26" s="1604"/>
      <c r="I26" s="1604"/>
      <c r="J26" s="1604"/>
      <c r="K26" s="1604"/>
      <c r="L26" s="1604"/>
      <c r="M26" s="1604"/>
      <c r="N26" s="1604"/>
      <c r="O26" s="1604"/>
      <c r="P26" s="1605"/>
    </row>
    <row r="27" spans="1:16" ht="14.25" customHeight="1">
      <c r="A27" s="1606">
        <v>1</v>
      </c>
      <c r="B27" s="1630" t="s">
        <v>449</v>
      </c>
      <c r="C27" s="1631"/>
      <c r="D27" s="1631"/>
      <c r="E27" s="1631"/>
      <c r="F27" s="1631"/>
      <c r="G27" s="1631"/>
      <c r="H27" s="1631"/>
      <c r="I27" s="1631"/>
      <c r="J27" s="1631"/>
      <c r="K27" s="1631"/>
      <c r="L27" s="1631"/>
      <c r="M27" s="1631"/>
      <c r="N27" s="1631"/>
      <c r="O27" s="1631"/>
      <c r="P27" s="1632"/>
    </row>
    <row r="28" spans="1:16" ht="14.25" customHeight="1">
      <c r="A28" s="1607"/>
      <c r="B28" s="1633" t="s">
        <v>450</v>
      </c>
      <c r="C28" s="1634"/>
      <c r="D28" s="1634"/>
      <c r="E28" s="1634"/>
      <c r="F28" s="1634"/>
      <c r="G28" s="1634"/>
      <c r="H28" s="1634"/>
      <c r="I28" s="1634"/>
      <c r="J28" s="1634"/>
      <c r="K28" s="1634"/>
      <c r="L28" s="1634"/>
      <c r="M28" s="1634"/>
      <c r="N28" s="1634"/>
      <c r="O28" s="1634"/>
      <c r="P28" s="1635"/>
    </row>
    <row r="29" spans="1:16" ht="14.25" customHeight="1">
      <c r="A29" s="1607"/>
      <c r="B29" s="1633" t="s">
        <v>451</v>
      </c>
      <c r="C29" s="1634"/>
      <c r="D29" s="1634"/>
      <c r="E29" s="1634"/>
      <c r="F29" s="1634"/>
      <c r="G29" s="1634"/>
      <c r="H29" s="1634"/>
      <c r="I29" s="1634"/>
      <c r="J29" s="1634"/>
      <c r="K29" s="1634"/>
      <c r="L29" s="1634"/>
      <c r="M29" s="1634"/>
      <c r="N29" s="1634"/>
      <c r="O29" s="1634"/>
      <c r="P29" s="1635"/>
    </row>
    <row r="30" spans="1:16" ht="14.25" customHeight="1">
      <c r="A30" s="1607"/>
      <c r="B30" s="1636" t="s">
        <v>452</v>
      </c>
      <c r="C30" s="1637"/>
      <c r="D30" s="1637"/>
      <c r="E30" s="1637"/>
      <c r="F30" s="1637"/>
      <c r="G30" s="1637"/>
      <c r="H30" s="1637"/>
      <c r="I30" s="1637"/>
      <c r="J30" s="1637"/>
      <c r="K30" s="1637"/>
      <c r="L30" s="1637"/>
      <c r="M30" s="1637"/>
      <c r="N30" s="1637"/>
      <c r="O30" s="1637"/>
      <c r="P30" s="1638"/>
    </row>
    <row r="31" spans="1:16" ht="15" customHeight="1" thickBot="1">
      <c r="A31" s="1607"/>
      <c r="B31" s="1639" t="s">
        <v>453</v>
      </c>
      <c r="C31" s="1640"/>
      <c r="D31" s="1640"/>
      <c r="E31" s="1640"/>
      <c r="F31" s="1640"/>
      <c r="G31" s="1640"/>
      <c r="H31" s="1640"/>
      <c r="I31" s="1640"/>
      <c r="J31" s="1640"/>
      <c r="K31" s="1640"/>
      <c r="L31" s="1640"/>
      <c r="M31" s="1640"/>
      <c r="N31" s="1640"/>
      <c r="O31" s="1640"/>
      <c r="P31" s="1641"/>
    </row>
    <row r="32" spans="1:16" s="234" customFormat="1" ht="15" thickBot="1">
      <c r="A32" s="1607"/>
      <c r="B32" s="248"/>
      <c r="C32" s="248"/>
      <c r="D32" s="248"/>
      <c r="E32" s="248"/>
      <c r="F32" s="248"/>
      <c r="G32" s="248"/>
      <c r="H32" s="248"/>
      <c r="I32" s="248"/>
      <c r="J32" s="248"/>
      <c r="K32" s="248"/>
      <c r="L32" s="248"/>
      <c r="M32" s="248" t="s">
        <v>454</v>
      </c>
      <c r="N32" s="248"/>
      <c r="O32" s="248"/>
      <c r="P32" s="248"/>
    </row>
    <row r="33" spans="1:16" ht="6" customHeight="1" thickBot="1">
      <c r="A33" s="1608"/>
      <c r="B33" s="249"/>
      <c r="C33" s="249"/>
      <c r="D33" s="249"/>
      <c r="E33" s="249"/>
      <c r="F33" s="249"/>
      <c r="G33" s="249"/>
      <c r="H33" s="249"/>
      <c r="I33" s="249"/>
      <c r="J33" s="249"/>
      <c r="K33" s="249"/>
      <c r="L33" s="249"/>
      <c r="M33" s="250"/>
      <c r="N33" s="249"/>
      <c r="O33" s="249"/>
      <c r="P33" s="251"/>
    </row>
    <row r="34" spans="1:16" ht="22.5" customHeight="1" thickBot="1">
      <c r="A34" s="246">
        <v>2</v>
      </c>
      <c r="B34" s="252" t="s">
        <v>442</v>
      </c>
      <c r="C34" s="253"/>
      <c r="D34" s="253"/>
      <c r="E34" s="253"/>
      <c r="F34" s="253"/>
      <c r="G34" s="253"/>
      <c r="H34" s="253"/>
      <c r="I34" s="253"/>
      <c r="J34" s="253"/>
      <c r="K34" s="253"/>
      <c r="L34" s="253"/>
      <c r="M34" s="253"/>
      <c r="N34" s="253"/>
      <c r="O34" s="253"/>
      <c r="P34" s="254"/>
    </row>
    <row r="35" spans="1:16" ht="38.25" customHeight="1" thickBot="1">
      <c r="A35" s="255">
        <v>3</v>
      </c>
      <c r="B35" s="1618" t="s">
        <v>529</v>
      </c>
      <c r="C35" s="1619"/>
      <c r="D35" s="1619"/>
      <c r="E35" s="1619"/>
      <c r="F35" s="1619"/>
      <c r="G35" s="1619"/>
      <c r="H35" s="1619"/>
      <c r="I35" s="1619"/>
      <c r="J35" s="1619"/>
      <c r="K35" s="1619"/>
      <c r="L35" s="1619"/>
      <c r="M35" s="1619"/>
      <c r="N35" s="1619"/>
      <c r="O35" s="1619"/>
      <c r="P35" s="1620"/>
    </row>
    <row r="36" spans="1:16" ht="25.5" customHeight="1" thickBot="1">
      <c r="A36" s="255">
        <v>4</v>
      </c>
      <c r="B36" s="1618" t="s">
        <v>455</v>
      </c>
      <c r="C36" s="1619"/>
      <c r="D36" s="1619"/>
      <c r="E36" s="1619"/>
      <c r="F36" s="1619"/>
      <c r="G36" s="1619"/>
      <c r="H36" s="1619"/>
      <c r="I36" s="1619"/>
      <c r="J36" s="1619"/>
      <c r="K36" s="1619"/>
      <c r="L36" s="1619"/>
      <c r="M36" s="1619"/>
      <c r="N36" s="1619"/>
      <c r="O36" s="1619"/>
      <c r="P36" s="1620"/>
    </row>
    <row r="37" spans="1:16" ht="11.25" customHeight="1"/>
    <row r="38" spans="1:16" ht="19.5" customHeight="1">
      <c r="A38" s="1643" t="s">
        <v>525</v>
      </c>
      <c r="B38" s="1643"/>
      <c r="C38" s="1643"/>
      <c r="D38" s="1643"/>
      <c r="E38" s="1643"/>
      <c r="F38" s="1643"/>
      <c r="G38" s="1643"/>
      <c r="H38" s="1643"/>
      <c r="I38" s="1643"/>
      <c r="J38" s="1643"/>
      <c r="K38" s="1643"/>
      <c r="L38" s="1643"/>
      <c r="M38" s="1643"/>
      <c r="N38" s="1643"/>
      <c r="O38" s="1643"/>
      <c r="P38" s="1643"/>
    </row>
    <row r="39" spans="1:16" ht="15.75" customHeight="1">
      <c r="A39" s="1644" t="s">
        <v>456</v>
      </c>
      <c r="B39" s="1644"/>
      <c r="C39" s="1644"/>
      <c r="D39" s="1644"/>
      <c r="E39" s="1645"/>
      <c r="F39" s="1645"/>
      <c r="G39" s="1645"/>
      <c r="H39" s="1645"/>
      <c r="I39" s="1645"/>
      <c r="J39" s="1645"/>
      <c r="K39" s="1645"/>
      <c r="L39" s="1645"/>
      <c r="M39" s="1645"/>
      <c r="N39" s="1645"/>
      <c r="O39" s="1645"/>
      <c r="P39" s="1645"/>
    </row>
    <row r="40" spans="1:16" ht="15.75" customHeight="1">
      <c r="A40" s="1644" t="s">
        <v>457</v>
      </c>
      <c r="B40" s="1644"/>
      <c r="C40" s="1644"/>
      <c r="D40" s="1644"/>
      <c r="E40" s="1645"/>
      <c r="F40" s="1645"/>
      <c r="G40" s="1645"/>
      <c r="H40" s="1645"/>
      <c r="I40" s="1645"/>
      <c r="J40" s="1645"/>
      <c r="K40" s="1645"/>
      <c r="L40" s="1645"/>
      <c r="M40" s="1645"/>
      <c r="N40" s="1645"/>
      <c r="O40" s="1645"/>
      <c r="P40" s="1645"/>
    </row>
    <row r="41" spans="1:16" ht="15.75" customHeight="1">
      <c r="A41" s="1644" t="s">
        <v>458</v>
      </c>
      <c r="B41" s="1644"/>
      <c r="C41" s="1644"/>
      <c r="D41" s="1644"/>
      <c r="E41" s="1645"/>
      <c r="F41" s="1645"/>
      <c r="G41" s="1645"/>
      <c r="H41" s="1645"/>
      <c r="I41" s="1645"/>
      <c r="J41" s="1645"/>
      <c r="K41" s="1645"/>
      <c r="L41" s="1645"/>
      <c r="M41" s="1645"/>
      <c r="N41" s="1645"/>
      <c r="O41" s="1645"/>
      <c r="P41" s="1645"/>
    </row>
    <row r="42" spans="1:16" ht="15.75" customHeight="1">
      <c r="A42" s="1644" t="s">
        <v>459</v>
      </c>
      <c r="B42" s="1644"/>
      <c r="C42" s="1644"/>
      <c r="D42" s="1644"/>
      <c r="E42" s="1645"/>
      <c r="F42" s="1645"/>
      <c r="G42" s="1645"/>
      <c r="H42" s="1645"/>
      <c r="I42" s="1645"/>
      <c r="J42" s="1645"/>
      <c r="K42" s="1645"/>
      <c r="L42" s="1645"/>
      <c r="M42" s="1645"/>
      <c r="N42" s="1645"/>
      <c r="O42" s="1645"/>
      <c r="P42" s="1645"/>
    </row>
    <row r="43" spans="1:16" ht="9" customHeight="1"/>
    <row r="44" spans="1:16" ht="29.25" customHeight="1">
      <c r="A44" s="1642" t="s">
        <v>460</v>
      </c>
      <c r="B44" s="1642"/>
      <c r="C44" s="1642"/>
      <c r="D44" s="1642"/>
      <c r="E44" s="1642"/>
      <c r="F44" s="1642"/>
      <c r="G44" s="1642"/>
      <c r="H44" s="1642"/>
      <c r="I44" s="1642"/>
      <c r="J44" s="1642"/>
      <c r="K44" s="1642"/>
      <c r="L44" s="1642"/>
      <c r="M44" s="1642"/>
      <c r="N44" s="1642"/>
      <c r="O44" s="1642"/>
      <c r="P44" s="1642"/>
    </row>
    <row r="45" spans="1:16">
      <c r="A45" s="1642" t="s">
        <v>461</v>
      </c>
      <c r="B45" s="1642"/>
      <c r="C45" s="1642"/>
      <c r="D45" s="1642"/>
      <c r="E45" s="1642"/>
      <c r="F45" s="1642"/>
      <c r="G45" s="1642"/>
      <c r="H45" s="1642"/>
      <c r="I45" s="1642"/>
      <c r="J45" s="1642"/>
      <c r="K45" s="1642"/>
      <c r="L45" s="1642"/>
      <c r="M45" s="1642"/>
      <c r="N45" s="1642"/>
      <c r="O45" s="1642"/>
      <c r="P45" s="1642"/>
    </row>
  </sheetData>
  <mergeCells count="42">
    <mergeCell ref="A45:P45"/>
    <mergeCell ref="B35:P35"/>
    <mergeCell ref="B36:P36"/>
    <mergeCell ref="A38:P38"/>
    <mergeCell ref="A39:D39"/>
    <mergeCell ref="E39:P39"/>
    <mergeCell ref="A40:D40"/>
    <mergeCell ref="E40:P40"/>
    <mergeCell ref="A41:D41"/>
    <mergeCell ref="E41:P41"/>
    <mergeCell ref="A42:D42"/>
    <mergeCell ref="E42:P42"/>
    <mergeCell ref="A44:P44"/>
    <mergeCell ref="A27:A33"/>
    <mergeCell ref="B27:P27"/>
    <mergeCell ref="B28:P28"/>
    <mergeCell ref="B29:P29"/>
    <mergeCell ref="B30:P30"/>
    <mergeCell ref="B31:P31"/>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13"/>
  <pageMargins left="0.7" right="0.7" top="0.75" bottom="0.75" header="0.3" footer="0.3"/>
  <pageSetup paperSize="9"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ADB05-0CE6-4F83-8655-D157242BD2D5}">
  <dimension ref="A1:T49"/>
  <sheetViews>
    <sheetView showGridLines="0" view="pageBreakPreview" topLeftCell="A11" zoomScale="120" zoomScaleSheetLayoutView="120" workbookViewId="0">
      <selection activeCell="W34" sqref="W34"/>
    </sheetView>
  </sheetViews>
  <sheetFormatPr defaultColWidth="9" defaultRowHeight="13.2"/>
  <cols>
    <col min="1" max="1" width="2.44140625" style="301" customWidth="1"/>
    <col min="2" max="2" width="3.109375" style="303" customWidth="1"/>
    <col min="3" max="3" width="16.5546875" style="301" customWidth="1"/>
    <col min="4" max="4" width="9.77734375" style="301" customWidth="1"/>
    <col min="5" max="5" width="7.77734375" style="301" customWidth="1"/>
    <col min="6" max="6" width="12.109375" style="301" customWidth="1"/>
    <col min="7" max="12" width="2.77734375" style="301" customWidth="1"/>
    <col min="13" max="20" width="2.44140625" style="301" customWidth="1"/>
    <col min="21" max="21" width="9" style="301" bestFit="1" customWidth="1"/>
    <col min="22" max="16384" width="9" style="301"/>
  </cols>
  <sheetData>
    <row r="1" spans="1:20" s="281" customFormat="1">
      <c r="A1" s="1703"/>
      <c r="B1" s="1704"/>
      <c r="C1" s="1704"/>
      <c r="T1" s="282" t="s">
        <v>542</v>
      </c>
    </row>
    <row r="2" spans="1:20" s="281" customFormat="1" ht="12" customHeight="1">
      <c r="B2" s="319"/>
    </row>
    <row r="3" spans="1:20" s="283" customFormat="1" ht="19.95" customHeight="1">
      <c r="B3" s="1705" t="s">
        <v>543</v>
      </c>
      <c r="C3" s="1705"/>
      <c r="D3" s="1705"/>
      <c r="E3" s="1705"/>
      <c r="F3" s="1705"/>
      <c r="G3" s="1705"/>
      <c r="H3" s="1705"/>
      <c r="I3" s="1705"/>
      <c r="J3" s="1705"/>
      <c r="K3" s="1705"/>
      <c r="L3" s="1705"/>
      <c r="M3" s="1705"/>
      <c r="N3" s="1705"/>
      <c r="O3" s="1705"/>
      <c r="P3" s="1705"/>
      <c r="Q3" s="1705"/>
      <c r="R3" s="1705"/>
      <c r="S3" s="1705"/>
      <c r="T3" s="1705"/>
    </row>
    <row r="4" spans="1:20" s="283" customFormat="1" ht="16.2">
      <c r="B4" s="1705" t="s">
        <v>583</v>
      </c>
      <c r="C4" s="1705"/>
      <c r="D4" s="1705"/>
      <c r="E4" s="1705"/>
      <c r="F4" s="1705"/>
      <c r="G4" s="1705"/>
      <c r="H4" s="1705"/>
      <c r="I4" s="1705"/>
      <c r="J4" s="1705"/>
      <c r="K4" s="1705"/>
      <c r="L4" s="1705"/>
      <c r="M4" s="1705"/>
      <c r="N4" s="1705"/>
      <c r="O4" s="1705"/>
      <c r="P4" s="1705"/>
      <c r="Q4" s="1705"/>
      <c r="R4" s="1705"/>
      <c r="S4" s="1705"/>
      <c r="T4" s="1705"/>
    </row>
    <row r="5" spans="1:20" s="281" customFormat="1" ht="15.75" customHeight="1">
      <c r="B5" s="319"/>
      <c r="E5" s="284"/>
      <c r="F5" s="284"/>
      <c r="G5" s="284"/>
      <c r="H5" s="284"/>
      <c r="I5" s="284"/>
    </row>
    <row r="6" spans="1:20" s="281" customFormat="1" ht="15.75" customHeight="1">
      <c r="B6" s="319"/>
      <c r="J6" s="1706" t="s">
        <v>544</v>
      </c>
      <c r="K6" s="1706"/>
      <c r="L6" s="1707"/>
      <c r="M6" s="1707"/>
      <c r="N6" s="281" t="s">
        <v>545</v>
      </c>
      <c r="O6" s="1707"/>
      <c r="P6" s="1707"/>
      <c r="Q6" s="281" t="s">
        <v>546</v>
      </c>
      <c r="R6" s="1707"/>
      <c r="S6" s="1707"/>
      <c r="T6" s="281" t="s">
        <v>547</v>
      </c>
    </row>
    <row r="7" spans="1:20" s="281" customFormat="1" ht="15.75" customHeight="1">
      <c r="C7" s="281" t="s">
        <v>548</v>
      </c>
      <c r="D7" s="281" t="s">
        <v>549</v>
      </c>
    </row>
    <row r="8" spans="1:20" s="281" customFormat="1" ht="15.75" customHeight="1">
      <c r="B8" s="319"/>
      <c r="C8" s="285"/>
    </row>
    <row r="9" spans="1:20" s="281" customFormat="1" ht="15.75" customHeight="1">
      <c r="B9" s="319"/>
      <c r="E9" s="285" t="s">
        <v>550</v>
      </c>
      <c r="F9" s="285" t="s">
        <v>551</v>
      </c>
      <c r="G9" s="286"/>
      <c r="H9" s="1708"/>
      <c r="I9" s="1708"/>
      <c r="J9" s="1708"/>
      <c r="K9" s="1708"/>
      <c r="L9" s="1708"/>
      <c r="M9" s="1708"/>
      <c r="N9" s="1708"/>
      <c r="O9" s="1708"/>
      <c r="P9" s="1708"/>
      <c r="Q9" s="1708"/>
      <c r="R9" s="1708"/>
      <c r="S9" s="1708"/>
      <c r="T9" s="1708"/>
    </row>
    <row r="10" spans="1:20" s="281" customFormat="1" ht="15.75" customHeight="1">
      <c r="B10" s="319"/>
      <c r="E10" s="286"/>
      <c r="F10" s="287" t="s">
        <v>552</v>
      </c>
      <c r="G10" s="286"/>
      <c r="H10" s="1708"/>
      <c r="I10" s="1708"/>
      <c r="J10" s="1708"/>
      <c r="K10" s="1708"/>
      <c r="L10" s="1708"/>
      <c r="M10" s="1708"/>
      <c r="N10" s="1708"/>
      <c r="O10" s="1708"/>
      <c r="P10" s="1708"/>
      <c r="Q10" s="1708"/>
      <c r="R10" s="1708"/>
      <c r="S10" s="1708"/>
      <c r="T10" s="1708"/>
    </row>
    <row r="11" spans="1:20" s="281" customFormat="1" ht="15.75" customHeight="1">
      <c r="B11" s="319"/>
      <c r="E11" s="286"/>
      <c r="F11" s="285" t="s">
        <v>553</v>
      </c>
      <c r="G11" s="286"/>
      <c r="H11" s="318"/>
      <c r="I11" s="288"/>
      <c r="J11" s="318"/>
      <c r="K11" s="318"/>
      <c r="L11" s="318"/>
      <c r="M11" s="318"/>
      <c r="N11" s="318"/>
      <c r="O11" s="318"/>
      <c r="P11" s="318"/>
      <c r="Q11" s="318"/>
      <c r="R11" s="318"/>
      <c r="S11" s="318"/>
      <c r="T11" s="318"/>
    </row>
    <row r="12" spans="1:20" s="281" customFormat="1" ht="15.75" customHeight="1">
      <c r="B12" s="319"/>
      <c r="E12" s="286"/>
      <c r="F12" s="285" t="s">
        <v>554</v>
      </c>
      <c r="G12" s="286"/>
      <c r="H12" s="318"/>
      <c r="I12" s="288"/>
      <c r="J12" s="318"/>
      <c r="K12" s="318"/>
      <c r="L12" s="318"/>
      <c r="M12" s="318"/>
      <c r="N12" s="318"/>
      <c r="O12" s="318"/>
      <c r="P12" s="318"/>
      <c r="Q12" s="318"/>
      <c r="R12" s="318"/>
      <c r="S12" s="318"/>
      <c r="T12" s="318"/>
    </row>
    <row r="13" spans="1:20" s="281" customFormat="1" ht="15.75" customHeight="1">
      <c r="B13" s="319"/>
      <c r="E13" s="286"/>
      <c r="F13" s="285" t="s">
        <v>555</v>
      </c>
      <c r="G13" s="286"/>
      <c r="H13" s="318"/>
      <c r="I13" s="288"/>
      <c r="J13" s="318"/>
      <c r="K13" s="318"/>
      <c r="L13" s="318"/>
      <c r="M13" s="318"/>
      <c r="N13" s="318"/>
      <c r="O13" s="318"/>
      <c r="P13" s="318"/>
      <c r="Q13" s="318"/>
      <c r="R13" s="318"/>
      <c r="S13" s="318"/>
      <c r="T13" s="318"/>
    </row>
    <row r="14" spans="1:20" s="281" customFormat="1" ht="15.75" customHeight="1">
      <c r="B14" s="319"/>
      <c r="O14" s="289"/>
    </row>
    <row r="15" spans="1:20" s="281" customFormat="1" ht="28.95" customHeight="1">
      <c r="A15" s="1709" t="s">
        <v>584</v>
      </c>
      <c r="B15" s="1710"/>
      <c r="C15" s="1710"/>
      <c r="D15" s="1710"/>
      <c r="E15" s="1710"/>
      <c r="F15" s="1710"/>
      <c r="G15" s="1710"/>
      <c r="H15" s="1710"/>
      <c r="I15" s="1710"/>
      <c r="J15" s="1710"/>
      <c r="K15" s="1710"/>
      <c r="L15" s="1710"/>
      <c r="M15" s="1710"/>
      <c r="N15" s="1710"/>
      <c r="O15" s="1710"/>
      <c r="P15" s="1710"/>
      <c r="Q15" s="1710"/>
      <c r="R15" s="1710"/>
      <c r="S15" s="1710"/>
      <c r="T15" s="1710"/>
    </row>
    <row r="16" spans="1:20" s="281" customFormat="1" ht="28.95" customHeight="1">
      <c r="A16" s="1710"/>
      <c r="B16" s="1710"/>
      <c r="C16" s="1710"/>
      <c r="D16" s="1710"/>
      <c r="E16" s="1710"/>
      <c r="F16" s="1710"/>
      <c r="G16" s="1710"/>
      <c r="H16" s="1710"/>
      <c r="I16" s="1710"/>
      <c r="J16" s="1710"/>
      <c r="K16" s="1710"/>
      <c r="L16" s="1710"/>
      <c r="M16" s="1710"/>
      <c r="N16" s="1710"/>
      <c r="O16" s="1710"/>
      <c r="P16" s="1710"/>
      <c r="Q16" s="1710"/>
      <c r="R16" s="1710"/>
      <c r="S16" s="1710"/>
      <c r="T16" s="1710"/>
    </row>
    <row r="17" spans="1:20" s="281" customFormat="1" ht="4.2" customHeight="1">
      <c r="B17" s="319"/>
    </row>
    <row r="18" spans="1:20" s="281" customFormat="1" ht="15.75" customHeight="1">
      <c r="B18" s="1697" t="s">
        <v>1111</v>
      </c>
      <c r="C18" s="1698"/>
      <c r="D18" s="1698"/>
      <c r="E18" s="1699"/>
      <c r="F18" s="1700"/>
      <c r="G18" s="1701"/>
      <c r="H18" s="1701"/>
      <c r="I18" s="1701"/>
      <c r="J18" s="1701"/>
      <c r="K18" s="1701"/>
      <c r="L18" s="1701"/>
      <c r="M18" s="1701"/>
      <c r="N18" s="1701"/>
      <c r="O18" s="1701"/>
      <c r="P18" s="1701"/>
      <c r="Q18" s="1701"/>
      <c r="R18" s="1701"/>
      <c r="S18" s="1701"/>
      <c r="T18" s="1702"/>
    </row>
    <row r="19" spans="1:20" s="281" customFormat="1" ht="18" customHeight="1">
      <c r="B19" s="1697" t="s">
        <v>556</v>
      </c>
      <c r="C19" s="1698"/>
      <c r="D19" s="1698"/>
      <c r="E19" s="1699"/>
      <c r="F19" s="1700"/>
      <c r="G19" s="1701"/>
      <c r="H19" s="1701"/>
      <c r="I19" s="1701"/>
      <c r="J19" s="1701"/>
      <c r="K19" s="1701"/>
      <c r="L19" s="1701"/>
      <c r="M19" s="1701"/>
      <c r="N19" s="1701"/>
      <c r="O19" s="1701"/>
      <c r="P19" s="1701"/>
      <c r="Q19" s="1701"/>
      <c r="R19" s="1701"/>
      <c r="S19" s="1701"/>
      <c r="T19" s="1702"/>
    </row>
    <row r="20" spans="1:20" s="281" customFormat="1" ht="28.95" customHeight="1">
      <c r="B20" s="1673" t="s">
        <v>557</v>
      </c>
      <c r="C20" s="1674"/>
      <c r="D20" s="1674"/>
      <c r="E20" s="1675"/>
      <c r="F20" s="1676"/>
      <c r="G20" s="1677"/>
      <c r="H20" s="1677"/>
      <c r="I20" s="1677"/>
      <c r="J20" s="1677"/>
      <c r="K20" s="1677"/>
      <c r="L20" s="1677"/>
      <c r="M20" s="1677"/>
      <c r="N20" s="1677"/>
      <c r="O20" s="1677"/>
      <c r="P20" s="1677"/>
      <c r="Q20" s="1677"/>
      <c r="R20" s="1677"/>
      <c r="S20" s="1677"/>
      <c r="T20" s="1678"/>
    </row>
    <row r="21" spans="1:20" s="281" customFormat="1" ht="29.4" customHeight="1">
      <c r="B21" s="1679" t="s">
        <v>558</v>
      </c>
      <c r="C21" s="1680"/>
      <c r="D21" s="1680"/>
      <c r="E21" s="1681"/>
      <c r="F21" s="1682"/>
      <c r="G21" s="1683"/>
      <c r="H21" s="1683"/>
      <c r="I21" s="1683"/>
      <c r="J21" s="1683"/>
      <c r="K21" s="1683"/>
      <c r="L21" s="1683"/>
      <c r="M21" s="1683"/>
      <c r="N21" s="1683"/>
      <c r="O21" s="1683"/>
      <c r="P21" s="1683"/>
      <c r="Q21" s="1683"/>
      <c r="R21" s="1683"/>
      <c r="S21" s="1683"/>
      <c r="T21" s="1684"/>
    </row>
    <row r="22" spans="1:20" s="281" customFormat="1" ht="15" customHeight="1">
      <c r="B22" s="319"/>
      <c r="C22" s="319"/>
      <c r="D22" s="319"/>
      <c r="E22" s="319"/>
      <c r="F22" s="319"/>
      <c r="G22" s="319"/>
      <c r="H22" s="319"/>
      <c r="I22" s="319"/>
      <c r="J22" s="319"/>
      <c r="K22" s="319"/>
      <c r="L22" s="319"/>
      <c r="M22" s="319"/>
      <c r="N22" s="319"/>
      <c r="O22" s="319"/>
      <c r="P22" s="319"/>
      <c r="Q22" s="319"/>
      <c r="R22" s="319"/>
      <c r="S22" s="319"/>
      <c r="T22" s="319"/>
    </row>
    <row r="23" spans="1:20" s="281" customFormat="1" ht="15" customHeight="1">
      <c r="B23" s="290" t="s">
        <v>559</v>
      </c>
      <c r="C23" s="319"/>
      <c r="D23" s="319"/>
      <c r="E23" s="319"/>
      <c r="F23" s="319"/>
      <c r="G23" s="319"/>
      <c r="H23" s="319"/>
      <c r="I23" s="319"/>
      <c r="J23" s="319"/>
      <c r="K23" s="319"/>
      <c r="L23" s="319"/>
      <c r="M23" s="319"/>
      <c r="N23" s="319"/>
      <c r="O23" s="319"/>
      <c r="P23" s="319"/>
      <c r="Q23" s="319"/>
      <c r="R23" s="319"/>
      <c r="S23" s="319"/>
      <c r="T23" s="319"/>
    </row>
    <row r="24" spans="1:20" s="281" customFormat="1" ht="15" customHeight="1">
      <c r="A24" s="290"/>
      <c r="B24" s="1685" t="s">
        <v>585</v>
      </c>
      <c r="C24" s="1686"/>
      <c r="D24" s="1687"/>
      <c r="E24" s="1688" t="s">
        <v>560</v>
      </c>
      <c r="F24" s="1689"/>
      <c r="G24" s="1689"/>
      <c r="H24" s="1689"/>
      <c r="I24" s="1689"/>
      <c r="J24" s="1689"/>
      <c r="K24" s="1689"/>
      <c r="L24" s="1689"/>
      <c r="M24" s="1689"/>
      <c r="N24" s="1689"/>
      <c r="O24" s="1689"/>
      <c r="P24" s="1689"/>
      <c r="Q24" s="1689"/>
      <c r="R24" s="1689"/>
      <c r="S24" s="1689"/>
      <c r="T24" s="1690"/>
    </row>
    <row r="25" spans="1:20" s="281" customFormat="1" ht="15" customHeight="1">
      <c r="A25" s="290"/>
      <c r="B25" s="1685"/>
      <c r="C25" s="1686"/>
      <c r="D25" s="1687"/>
      <c r="E25" s="1691" t="s">
        <v>561</v>
      </c>
      <c r="F25" s="1692"/>
      <c r="G25" s="1692"/>
      <c r="H25" s="1692"/>
      <c r="I25" s="1692"/>
      <c r="J25" s="1692"/>
      <c r="K25" s="1692"/>
      <c r="L25" s="1692"/>
      <c r="M25" s="1692"/>
      <c r="N25" s="1692"/>
      <c r="O25" s="1692"/>
      <c r="P25" s="1692"/>
      <c r="Q25" s="1692"/>
      <c r="R25" s="1692"/>
      <c r="S25" s="1692"/>
      <c r="T25" s="1693"/>
    </row>
    <row r="26" spans="1:20" s="281" customFormat="1" ht="15" customHeight="1">
      <c r="A26" s="290"/>
      <c r="B26" s="1685"/>
      <c r="C26" s="1686"/>
      <c r="D26" s="1687"/>
      <c r="E26" s="1694" t="s">
        <v>562</v>
      </c>
      <c r="F26" s="1695"/>
      <c r="G26" s="1695"/>
      <c r="H26" s="1695"/>
      <c r="I26" s="1695"/>
      <c r="J26" s="1695"/>
      <c r="K26" s="1695"/>
      <c r="L26" s="1695"/>
      <c r="M26" s="1695"/>
      <c r="N26" s="1695"/>
      <c r="O26" s="1695"/>
      <c r="P26" s="1695"/>
      <c r="Q26" s="1695"/>
      <c r="R26" s="1695"/>
      <c r="S26" s="1695"/>
      <c r="T26" s="1696"/>
    </row>
    <row r="27" spans="1:20" s="281" customFormat="1" ht="15" customHeight="1">
      <c r="A27" s="290"/>
      <c r="B27" s="1685"/>
      <c r="C27" s="1686"/>
      <c r="D27" s="1687"/>
      <c r="E27" s="1694"/>
      <c r="F27" s="1695"/>
      <c r="G27" s="1695"/>
      <c r="H27" s="1695"/>
      <c r="I27" s="1695"/>
      <c r="J27" s="1695"/>
      <c r="K27" s="1695"/>
      <c r="L27" s="1695"/>
      <c r="M27" s="1695"/>
      <c r="N27" s="1695"/>
      <c r="O27" s="1695"/>
      <c r="P27" s="1695"/>
      <c r="Q27" s="1695"/>
      <c r="R27" s="1695"/>
      <c r="S27" s="1695"/>
      <c r="T27" s="1696"/>
    </row>
    <row r="28" spans="1:20" s="281" customFormat="1" ht="15" customHeight="1">
      <c r="B28" s="1686"/>
      <c r="C28" s="1686"/>
      <c r="D28" s="1687"/>
      <c r="E28" s="1668" t="s">
        <v>563</v>
      </c>
      <c r="F28" s="1669"/>
      <c r="G28" s="1670" t="s">
        <v>564</v>
      </c>
      <c r="H28" s="1671"/>
      <c r="I28" s="1671"/>
      <c r="J28" s="1671"/>
      <c r="K28" s="1671"/>
      <c r="L28" s="1671"/>
      <c r="M28" s="1671"/>
      <c r="N28" s="1671"/>
      <c r="O28" s="1671"/>
      <c r="P28" s="1671"/>
      <c r="Q28" s="1671"/>
      <c r="R28" s="1671"/>
      <c r="S28" s="1671"/>
      <c r="T28" s="1672"/>
    </row>
    <row r="29" spans="1:20" s="281" customFormat="1" ht="16.5" customHeight="1">
      <c r="B29" s="1651" t="s">
        <v>565</v>
      </c>
      <c r="C29" s="1652"/>
      <c r="D29" s="1652"/>
      <c r="E29" s="1653" t="s">
        <v>1112</v>
      </c>
      <c r="F29" s="1654"/>
      <c r="G29" s="1655"/>
      <c r="H29" s="1656"/>
      <c r="I29" s="1656"/>
      <c r="J29" s="1656"/>
      <c r="K29" s="1656"/>
      <c r="L29" s="1656"/>
      <c r="M29" s="1656"/>
      <c r="N29" s="1656"/>
      <c r="O29" s="1656"/>
      <c r="P29" s="1656"/>
      <c r="Q29" s="1656"/>
      <c r="R29" s="1656"/>
      <c r="S29" s="1656"/>
      <c r="T29" s="1657"/>
    </row>
    <row r="30" spans="1:20" s="281" customFormat="1" ht="16.5" customHeight="1">
      <c r="B30" s="1652"/>
      <c r="C30" s="1652"/>
      <c r="D30" s="1652"/>
      <c r="E30" s="1658" t="s">
        <v>566</v>
      </c>
      <c r="F30" s="1659"/>
      <c r="G30" s="1660" t="s">
        <v>567</v>
      </c>
      <c r="H30" s="1661"/>
      <c r="I30" s="1661"/>
      <c r="J30" s="1661"/>
      <c r="K30" s="1661"/>
      <c r="L30" s="1661"/>
      <c r="M30" s="1661"/>
      <c r="N30" s="1661"/>
      <c r="O30" s="1661"/>
      <c r="P30" s="1661"/>
      <c r="Q30" s="1661"/>
      <c r="R30" s="1661"/>
      <c r="S30" s="1661"/>
      <c r="T30" s="1662"/>
    </row>
    <row r="31" spans="1:20" s="281" customFormat="1" ht="16.5" customHeight="1">
      <c r="B31" s="1652"/>
      <c r="C31" s="1652"/>
      <c r="D31" s="1652"/>
      <c r="E31" s="1663" t="s">
        <v>1113</v>
      </c>
      <c r="F31" s="1664"/>
      <c r="G31" s="1665"/>
      <c r="H31" s="1666"/>
      <c r="I31" s="1666"/>
      <c r="J31" s="1666"/>
      <c r="K31" s="1666"/>
      <c r="L31" s="1666"/>
      <c r="M31" s="1666"/>
      <c r="N31" s="1666"/>
      <c r="O31" s="1666"/>
      <c r="P31" s="1666"/>
      <c r="Q31" s="1666"/>
      <c r="R31" s="1666"/>
      <c r="S31" s="1666"/>
      <c r="T31" s="1667"/>
    </row>
    <row r="32" spans="1:20" s="281" customFormat="1" ht="16.5" customHeight="1">
      <c r="B32" s="1652"/>
      <c r="C32" s="1652"/>
      <c r="D32" s="1652"/>
      <c r="E32" s="1668" t="s">
        <v>563</v>
      </c>
      <c r="F32" s="1669"/>
      <c r="G32" s="1670" t="s">
        <v>564</v>
      </c>
      <c r="H32" s="1671"/>
      <c r="I32" s="1671"/>
      <c r="J32" s="1671"/>
      <c r="K32" s="1671"/>
      <c r="L32" s="1671"/>
      <c r="M32" s="1671"/>
      <c r="N32" s="1671"/>
      <c r="O32" s="1671"/>
      <c r="P32" s="1671"/>
      <c r="Q32" s="1671"/>
      <c r="R32" s="1671"/>
      <c r="S32" s="1671"/>
      <c r="T32" s="1672"/>
    </row>
    <row r="33" spans="1:20" s="281" customFormat="1" ht="15" customHeight="1">
      <c r="B33" s="291"/>
      <c r="C33" s="291"/>
      <c r="D33" s="291"/>
      <c r="E33" s="292"/>
      <c r="F33" s="293"/>
      <c r="G33" s="293"/>
      <c r="H33" s="293"/>
      <c r="I33" s="293"/>
      <c r="J33" s="293"/>
      <c r="K33" s="293"/>
      <c r="L33" s="293"/>
      <c r="M33" s="293"/>
      <c r="N33" s="293"/>
      <c r="O33" s="293"/>
      <c r="P33" s="293"/>
      <c r="Q33" s="293"/>
      <c r="R33" s="293"/>
      <c r="S33" s="293"/>
      <c r="T33" s="293"/>
    </row>
    <row r="34" spans="1:20" s="281" customFormat="1" ht="78.599999999999994" customHeight="1">
      <c r="A34" s="1646" t="s">
        <v>1114</v>
      </c>
      <c r="B34" s="1646"/>
      <c r="C34" s="1646"/>
      <c r="D34" s="1646"/>
      <c r="E34" s="1646"/>
      <c r="F34" s="1646"/>
      <c r="G34" s="1646"/>
      <c r="H34" s="1646"/>
      <c r="I34" s="1646"/>
      <c r="J34" s="1646"/>
      <c r="K34" s="1646"/>
      <c r="L34" s="1646"/>
      <c r="M34" s="1646"/>
      <c r="N34" s="1646"/>
      <c r="O34" s="1646"/>
      <c r="P34" s="1646"/>
      <c r="Q34" s="1646"/>
      <c r="R34" s="1646"/>
      <c r="S34" s="1646"/>
      <c r="T34" s="1646"/>
    </row>
    <row r="35" spans="1:20" s="281" customFormat="1">
      <c r="A35" s="294"/>
      <c r="B35" s="294"/>
      <c r="C35" s="294"/>
      <c r="D35" s="294"/>
      <c r="E35" s="294"/>
      <c r="F35" s="294"/>
      <c r="G35" s="294"/>
      <c r="H35" s="294"/>
      <c r="I35" s="294"/>
      <c r="J35" s="294"/>
      <c r="K35" s="294"/>
      <c r="L35" s="294"/>
      <c r="M35" s="294"/>
      <c r="N35" s="294"/>
      <c r="O35" s="294"/>
      <c r="P35" s="294"/>
      <c r="Q35" s="294"/>
      <c r="R35" s="294"/>
      <c r="S35" s="294"/>
      <c r="T35" s="294"/>
    </row>
    <row r="36" spans="1:20" s="281" customFormat="1">
      <c r="A36" s="294"/>
      <c r="B36" s="295" t="s">
        <v>568</v>
      </c>
      <c r="C36" s="294"/>
      <c r="D36" s="294"/>
      <c r="E36" s="294"/>
      <c r="F36" s="294"/>
      <c r="G36" s="294"/>
      <c r="H36" s="294"/>
      <c r="I36" s="294"/>
      <c r="J36" s="294"/>
      <c r="K36" s="294"/>
      <c r="L36" s="294"/>
      <c r="M36" s="294"/>
      <c r="N36" s="294"/>
      <c r="O36" s="294"/>
      <c r="P36" s="294"/>
      <c r="Q36" s="294"/>
      <c r="R36" s="294"/>
      <c r="S36" s="294"/>
      <c r="T36" s="294"/>
    </row>
    <row r="37" spans="1:20" s="281" customFormat="1">
      <c r="A37" s="295"/>
      <c r="B37" s="295" t="s">
        <v>569</v>
      </c>
      <c r="C37" s="295"/>
      <c r="D37" s="295"/>
      <c r="E37" s="295"/>
      <c r="F37" s="295"/>
      <c r="G37" s="295"/>
      <c r="H37" s="295"/>
      <c r="I37" s="295"/>
      <c r="J37" s="295"/>
      <c r="K37" s="295"/>
      <c r="L37" s="295"/>
      <c r="M37" s="295"/>
      <c r="N37" s="295"/>
      <c r="O37" s="295"/>
      <c r="P37" s="295"/>
      <c r="Q37" s="295"/>
      <c r="R37" s="295"/>
      <c r="S37" s="295"/>
      <c r="T37" s="295"/>
    </row>
    <row r="38" spans="1:20" s="281" customFormat="1">
      <c r="A38" s="295"/>
      <c r="B38" s="295" t="s">
        <v>570</v>
      </c>
      <c r="C38" s="295"/>
      <c r="D38" s="295"/>
      <c r="E38" s="295"/>
      <c r="F38" s="295"/>
      <c r="G38" s="295"/>
      <c r="H38" s="295"/>
      <c r="I38" s="295"/>
      <c r="J38" s="295"/>
      <c r="K38" s="295"/>
      <c r="L38" s="295"/>
      <c r="M38" s="295"/>
      <c r="N38" s="295"/>
      <c r="O38" s="295"/>
      <c r="P38" s="295"/>
      <c r="Q38" s="295"/>
      <c r="R38" s="295"/>
      <c r="S38" s="295"/>
      <c r="T38" s="295"/>
    </row>
    <row r="39" spans="1:20" s="281" customFormat="1">
      <c r="A39" s="295"/>
      <c r="B39" s="295" t="s">
        <v>571</v>
      </c>
      <c r="C39" s="295"/>
      <c r="D39" s="295"/>
      <c r="E39" s="295"/>
      <c r="F39" s="295"/>
      <c r="G39" s="295"/>
      <c r="H39" s="295"/>
      <c r="I39" s="295"/>
      <c r="J39" s="295"/>
      <c r="K39" s="295"/>
      <c r="L39" s="295"/>
      <c r="M39" s="295"/>
      <c r="N39" s="295"/>
      <c r="O39" s="295"/>
      <c r="P39" s="295"/>
      <c r="Q39" s="295"/>
      <c r="R39" s="295"/>
      <c r="S39" s="295"/>
      <c r="T39" s="295"/>
    </row>
    <row r="40" spans="1:20" s="281" customFormat="1">
      <c r="B40" s="1647"/>
      <c r="C40" s="1647"/>
      <c r="D40" s="1647"/>
      <c r="E40" s="1647"/>
      <c r="F40" s="1647"/>
      <c r="G40" s="1647"/>
      <c r="H40" s="1647"/>
      <c r="I40" s="1647"/>
      <c r="J40" s="1647"/>
      <c r="K40" s="1647"/>
      <c r="L40" s="1647"/>
      <c r="M40" s="1647"/>
      <c r="N40" s="1647"/>
      <c r="O40" s="1647"/>
      <c r="P40" s="1647"/>
      <c r="Q40" s="1647"/>
      <c r="R40" s="1647"/>
      <c r="S40" s="1647"/>
      <c r="T40" s="1647"/>
    </row>
    <row r="41" spans="1:20" s="281" customFormat="1">
      <c r="B41" s="296"/>
      <c r="C41" s="1648"/>
      <c r="D41" s="1648"/>
      <c r="E41" s="1648"/>
      <c r="F41" s="297"/>
      <c r="G41" s="297"/>
      <c r="H41" s="297"/>
      <c r="I41" s="297"/>
      <c r="J41" s="297"/>
      <c r="K41" s="297"/>
      <c r="L41" s="297"/>
      <c r="M41" s="297"/>
      <c r="N41" s="297"/>
      <c r="O41" s="297"/>
      <c r="P41" s="297"/>
      <c r="Q41" s="297"/>
      <c r="R41" s="297"/>
      <c r="S41" s="297"/>
      <c r="T41" s="297"/>
    </row>
    <row r="42" spans="1:20">
      <c r="A42" s="298"/>
      <c r="B42" s="299"/>
      <c r="C42" s="1649"/>
      <c r="D42" s="1649"/>
      <c r="E42" s="1649"/>
      <c r="F42" s="300"/>
      <c r="G42" s="300"/>
      <c r="H42" s="300"/>
      <c r="I42" s="300"/>
      <c r="J42" s="300"/>
      <c r="K42" s="300"/>
      <c r="L42" s="300"/>
      <c r="M42" s="300"/>
      <c r="N42" s="300"/>
      <c r="O42" s="300"/>
      <c r="P42" s="300"/>
      <c r="Q42" s="300"/>
      <c r="R42" s="300"/>
      <c r="S42" s="300"/>
      <c r="T42" s="300"/>
    </row>
    <row r="43" spans="1:20">
      <c r="A43" s="298"/>
      <c r="B43" s="299"/>
      <c r="C43" s="317"/>
      <c r="D43" s="317"/>
      <c r="E43" s="317"/>
      <c r="F43" s="300"/>
      <c r="G43" s="300"/>
      <c r="H43" s="300"/>
      <c r="I43" s="300"/>
      <c r="J43" s="300"/>
      <c r="K43" s="300"/>
      <c r="L43" s="300"/>
      <c r="M43" s="300"/>
      <c r="N43" s="300"/>
      <c r="O43" s="300"/>
      <c r="P43" s="300"/>
      <c r="Q43" s="300"/>
      <c r="R43" s="300"/>
      <c r="S43" s="300"/>
      <c r="T43" s="300"/>
    </row>
    <row r="44" spans="1:20">
      <c r="A44" s="298"/>
      <c r="B44" s="1650"/>
      <c r="C44" s="1650"/>
      <c r="D44" s="1650"/>
      <c r="E44" s="1650"/>
      <c r="F44" s="1650"/>
      <c r="G44" s="1650"/>
      <c r="H44" s="1650"/>
      <c r="I44" s="1650"/>
      <c r="J44" s="1650"/>
      <c r="K44" s="1650"/>
      <c r="L44" s="1650"/>
      <c r="M44" s="1650"/>
      <c r="N44" s="1650"/>
      <c r="O44" s="1650"/>
      <c r="P44" s="1650"/>
      <c r="Q44" s="1650"/>
      <c r="R44" s="1650"/>
      <c r="S44" s="1650"/>
      <c r="T44" s="1650"/>
    </row>
    <row r="45" spans="1:20" ht="12.75" customHeight="1">
      <c r="B45" s="302"/>
      <c r="C45" s="302"/>
      <c r="D45" s="302"/>
      <c r="E45" s="302"/>
      <c r="F45" s="302"/>
      <c r="G45" s="302"/>
      <c r="H45" s="302"/>
      <c r="I45" s="302"/>
      <c r="J45" s="302"/>
      <c r="K45" s="302"/>
      <c r="L45" s="302"/>
      <c r="M45" s="302"/>
      <c r="N45" s="302"/>
      <c r="O45" s="302"/>
      <c r="P45" s="302"/>
      <c r="Q45" s="302"/>
      <c r="R45" s="302"/>
      <c r="S45" s="302"/>
      <c r="T45" s="302"/>
    </row>
    <row r="46" spans="1:20" ht="12.75" customHeight="1">
      <c r="B46" s="302"/>
      <c r="C46" s="302"/>
      <c r="D46" s="302"/>
      <c r="E46" s="302"/>
      <c r="F46" s="302"/>
      <c r="G46" s="302"/>
      <c r="H46" s="302"/>
      <c r="I46" s="302"/>
      <c r="J46" s="302"/>
      <c r="K46" s="302"/>
      <c r="L46" s="302"/>
      <c r="M46" s="302"/>
      <c r="N46" s="302"/>
      <c r="O46" s="302"/>
      <c r="P46" s="302"/>
      <c r="Q46" s="302"/>
      <c r="R46" s="302"/>
      <c r="S46" s="302"/>
      <c r="T46" s="302"/>
    </row>
    <row r="47" spans="1:20" ht="12.75" customHeight="1">
      <c r="B47" s="302"/>
      <c r="C47" s="302"/>
      <c r="D47" s="302"/>
      <c r="E47" s="302"/>
      <c r="F47" s="302"/>
      <c r="G47" s="302"/>
      <c r="H47" s="302"/>
      <c r="I47" s="302"/>
      <c r="J47" s="302"/>
      <c r="K47" s="302"/>
      <c r="L47" s="302"/>
      <c r="M47" s="302"/>
      <c r="N47" s="302"/>
      <c r="O47" s="302"/>
      <c r="P47" s="302"/>
      <c r="Q47" s="302"/>
      <c r="R47" s="302"/>
      <c r="S47" s="302"/>
      <c r="T47" s="302"/>
    </row>
    <row r="48" spans="1:20" ht="12.75" customHeight="1">
      <c r="B48" s="302"/>
      <c r="C48" s="302"/>
      <c r="D48" s="302"/>
      <c r="E48" s="302"/>
      <c r="F48" s="302"/>
      <c r="G48" s="302"/>
      <c r="H48" s="302"/>
      <c r="I48" s="302"/>
      <c r="J48" s="302"/>
      <c r="K48" s="302"/>
      <c r="L48" s="302"/>
      <c r="M48" s="302"/>
      <c r="N48" s="302"/>
      <c r="O48" s="302"/>
      <c r="P48" s="302"/>
      <c r="Q48" s="302"/>
      <c r="R48" s="302"/>
      <c r="S48" s="302"/>
      <c r="T48" s="302"/>
    </row>
    <row r="49" spans="2:20" ht="12.75" customHeight="1">
      <c r="B49" s="302"/>
      <c r="C49" s="302"/>
      <c r="D49" s="302"/>
      <c r="E49" s="302"/>
      <c r="F49" s="302"/>
      <c r="G49" s="302"/>
      <c r="H49" s="302"/>
      <c r="I49" s="302"/>
      <c r="J49" s="302"/>
      <c r="K49" s="302"/>
      <c r="L49" s="302"/>
      <c r="M49" s="302"/>
      <c r="N49" s="302"/>
      <c r="O49" s="302"/>
      <c r="P49" s="302"/>
      <c r="Q49" s="302"/>
      <c r="R49" s="302"/>
      <c r="S49" s="302"/>
      <c r="T49" s="302"/>
    </row>
  </sheetData>
  <mergeCells count="39">
    <mergeCell ref="B19:E19"/>
    <mergeCell ref="F19:T19"/>
    <mergeCell ref="A1:C1"/>
    <mergeCell ref="B3:T3"/>
    <mergeCell ref="B4:T4"/>
    <mergeCell ref="J6:K6"/>
    <mergeCell ref="L6:M6"/>
    <mergeCell ref="O6:P6"/>
    <mergeCell ref="R6:S6"/>
    <mergeCell ref="H9:T9"/>
    <mergeCell ref="H10:T10"/>
    <mergeCell ref="A15:T16"/>
    <mergeCell ref="B18:E18"/>
    <mergeCell ref="F18:T18"/>
    <mergeCell ref="B20:E20"/>
    <mergeCell ref="F20:T20"/>
    <mergeCell ref="B21:E21"/>
    <mergeCell ref="F21:T21"/>
    <mergeCell ref="B24:D28"/>
    <mergeCell ref="E24:T24"/>
    <mergeCell ref="E25:T25"/>
    <mergeCell ref="E26:T27"/>
    <mergeCell ref="E28:F28"/>
    <mergeCell ref="G28:T28"/>
    <mergeCell ref="B29:D32"/>
    <mergeCell ref="E29:F29"/>
    <mergeCell ref="G29:T29"/>
    <mergeCell ref="E30:F30"/>
    <mergeCell ref="G30:T30"/>
    <mergeCell ref="E31:F31"/>
    <mergeCell ref="G31:T31"/>
    <mergeCell ref="E32:F32"/>
    <mergeCell ref="G32:T32"/>
    <mergeCell ref="A34:T34"/>
    <mergeCell ref="B40:T40"/>
    <mergeCell ref="C41:E41"/>
    <mergeCell ref="C42:E42"/>
    <mergeCell ref="B44:E44"/>
    <mergeCell ref="F44:T44"/>
  </mergeCells>
  <phoneticPr fontId="13"/>
  <dataValidations count="1">
    <dataValidation type="list" allowBlank="1" showInputMessage="1" showErrorMessage="1" sqref="F18:T18" xr:uid="{E0FD4818-B580-429B-A823-302C008B18AC}">
      <formula1>$B$36:$B$39</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295B0-6A09-45E0-96E1-22CBE6145E63}">
  <dimension ref="A1:F21"/>
  <sheetViews>
    <sheetView view="pageBreakPreview" zoomScale="85" zoomScaleNormal="100" zoomScaleSheetLayoutView="85" workbookViewId="0"/>
  </sheetViews>
  <sheetFormatPr defaultRowHeight="13.2"/>
  <cols>
    <col min="1" max="1" width="6" style="315" customWidth="1"/>
    <col min="2" max="2" width="17.109375" style="307" bestFit="1" customWidth="1"/>
    <col min="3" max="3" width="19" style="307" customWidth="1"/>
    <col min="4" max="4" width="17.77734375" style="307" customWidth="1"/>
    <col min="5" max="5" width="16.21875" style="315" customWidth="1"/>
    <col min="6" max="6" width="17.77734375" style="307" customWidth="1"/>
    <col min="7" max="256" width="8.77734375" style="307"/>
    <col min="257" max="257" width="6" style="307" customWidth="1"/>
    <col min="258" max="259" width="15.77734375" style="307" customWidth="1"/>
    <col min="260" max="260" width="14.21875" style="307" customWidth="1"/>
    <col min="261" max="261" width="8.77734375" style="307"/>
    <col min="262" max="262" width="39" style="307" customWidth="1"/>
    <col min="263" max="512" width="8.77734375" style="307"/>
    <col min="513" max="513" width="6" style="307" customWidth="1"/>
    <col min="514" max="515" width="15.77734375" style="307" customWidth="1"/>
    <col min="516" max="516" width="14.21875" style="307" customWidth="1"/>
    <col min="517" max="517" width="8.77734375" style="307"/>
    <col min="518" max="518" width="39" style="307" customWidth="1"/>
    <col min="519" max="768" width="8.77734375" style="307"/>
    <col min="769" max="769" width="6" style="307" customWidth="1"/>
    <col min="770" max="771" width="15.77734375" style="307" customWidth="1"/>
    <col min="772" max="772" width="14.21875" style="307" customWidth="1"/>
    <col min="773" max="773" width="8.77734375" style="307"/>
    <col min="774" max="774" width="39" style="307" customWidth="1"/>
    <col min="775" max="1024" width="8.77734375" style="307"/>
    <col min="1025" max="1025" width="6" style="307" customWidth="1"/>
    <col min="1026" max="1027" width="15.77734375" style="307" customWidth="1"/>
    <col min="1028" max="1028" width="14.21875" style="307" customWidth="1"/>
    <col min="1029" max="1029" width="8.77734375" style="307"/>
    <col min="1030" max="1030" width="39" style="307" customWidth="1"/>
    <col min="1031" max="1280" width="8.77734375" style="307"/>
    <col min="1281" max="1281" width="6" style="307" customWidth="1"/>
    <col min="1282" max="1283" width="15.77734375" style="307" customWidth="1"/>
    <col min="1284" max="1284" width="14.21875" style="307" customWidth="1"/>
    <col min="1285" max="1285" width="8.77734375" style="307"/>
    <col min="1286" max="1286" width="39" style="307" customWidth="1"/>
    <col min="1287" max="1536" width="8.77734375" style="307"/>
    <col min="1537" max="1537" width="6" style="307" customWidth="1"/>
    <col min="1538" max="1539" width="15.77734375" style="307" customWidth="1"/>
    <col min="1540" max="1540" width="14.21875" style="307" customWidth="1"/>
    <col min="1541" max="1541" width="8.77734375" style="307"/>
    <col min="1542" max="1542" width="39" style="307" customWidth="1"/>
    <col min="1543" max="1792" width="8.77734375" style="307"/>
    <col min="1793" max="1793" width="6" style="307" customWidth="1"/>
    <col min="1794" max="1795" width="15.77734375" style="307" customWidth="1"/>
    <col min="1796" max="1796" width="14.21875" style="307" customWidth="1"/>
    <col min="1797" max="1797" width="8.77734375" style="307"/>
    <col min="1798" max="1798" width="39" style="307" customWidth="1"/>
    <col min="1799" max="2048" width="8.77734375" style="307"/>
    <col min="2049" max="2049" width="6" style="307" customWidth="1"/>
    <col min="2050" max="2051" width="15.77734375" style="307" customWidth="1"/>
    <col min="2052" max="2052" width="14.21875" style="307" customWidth="1"/>
    <col min="2053" max="2053" width="8.77734375" style="307"/>
    <col min="2054" max="2054" width="39" style="307" customWidth="1"/>
    <col min="2055" max="2304" width="8.77734375" style="307"/>
    <col min="2305" max="2305" width="6" style="307" customWidth="1"/>
    <col min="2306" max="2307" width="15.77734375" style="307" customWidth="1"/>
    <col min="2308" max="2308" width="14.21875" style="307" customWidth="1"/>
    <col min="2309" max="2309" width="8.77734375" style="307"/>
    <col min="2310" max="2310" width="39" style="307" customWidth="1"/>
    <col min="2311" max="2560" width="8.77734375" style="307"/>
    <col min="2561" max="2561" width="6" style="307" customWidth="1"/>
    <col min="2562" max="2563" width="15.77734375" style="307" customWidth="1"/>
    <col min="2564" max="2564" width="14.21875" style="307" customWidth="1"/>
    <col min="2565" max="2565" width="8.77734375" style="307"/>
    <col min="2566" max="2566" width="39" style="307" customWidth="1"/>
    <col min="2567" max="2816" width="8.77734375" style="307"/>
    <col min="2817" max="2817" width="6" style="307" customWidth="1"/>
    <col min="2818" max="2819" width="15.77734375" style="307" customWidth="1"/>
    <col min="2820" max="2820" width="14.21875" style="307" customWidth="1"/>
    <col min="2821" max="2821" width="8.77734375" style="307"/>
    <col min="2822" max="2822" width="39" style="307" customWidth="1"/>
    <col min="2823" max="3072" width="8.77734375" style="307"/>
    <col min="3073" max="3073" width="6" style="307" customWidth="1"/>
    <col min="3074" max="3075" width="15.77734375" style="307" customWidth="1"/>
    <col min="3076" max="3076" width="14.21875" style="307" customWidth="1"/>
    <col min="3077" max="3077" width="8.77734375" style="307"/>
    <col min="3078" max="3078" width="39" style="307" customWidth="1"/>
    <col min="3079" max="3328" width="8.77734375" style="307"/>
    <col min="3329" max="3329" width="6" style="307" customWidth="1"/>
    <col min="3330" max="3331" width="15.77734375" style="307" customWidth="1"/>
    <col min="3332" max="3332" width="14.21875" style="307" customWidth="1"/>
    <col min="3333" max="3333" width="8.77734375" style="307"/>
    <col min="3334" max="3334" width="39" style="307" customWidth="1"/>
    <col min="3335" max="3584" width="8.77734375" style="307"/>
    <col min="3585" max="3585" width="6" style="307" customWidth="1"/>
    <col min="3586" max="3587" width="15.77734375" style="307" customWidth="1"/>
    <col min="3588" max="3588" width="14.21875" style="307" customWidth="1"/>
    <col min="3589" max="3589" width="8.77734375" style="307"/>
    <col min="3590" max="3590" width="39" style="307" customWidth="1"/>
    <col min="3591" max="3840" width="8.77734375" style="307"/>
    <col min="3841" max="3841" width="6" style="307" customWidth="1"/>
    <col min="3842" max="3843" width="15.77734375" style="307" customWidth="1"/>
    <col min="3844" max="3844" width="14.21875" style="307" customWidth="1"/>
    <col min="3845" max="3845" width="8.77734375" style="307"/>
    <col min="3846" max="3846" width="39" style="307" customWidth="1"/>
    <col min="3847" max="4096" width="8.77734375" style="307"/>
    <col min="4097" max="4097" width="6" style="307" customWidth="1"/>
    <col min="4098" max="4099" width="15.77734375" style="307" customWidth="1"/>
    <col min="4100" max="4100" width="14.21875" style="307" customWidth="1"/>
    <col min="4101" max="4101" width="8.77734375" style="307"/>
    <col min="4102" max="4102" width="39" style="307" customWidth="1"/>
    <col min="4103" max="4352" width="8.77734375" style="307"/>
    <col min="4353" max="4353" width="6" style="307" customWidth="1"/>
    <col min="4354" max="4355" width="15.77734375" style="307" customWidth="1"/>
    <col min="4356" max="4356" width="14.21875" style="307" customWidth="1"/>
    <col min="4357" max="4357" width="8.77734375" style="307"/>
    <col min="4358" max="4358" width="39" style="307" customWidth="1"/>
    <col min="4359" max="4608" width="8.77734375" style="307"/>
    <col min="4609" max="4609" width="6" style="307" customWidth="1"/>
    <col min="4610" max="4611" width="15.77734375" style="307" customWidth="1"/>
    <col min="4612" max="4612" width="14.21875" style="307" customWidth="1"/>
    <col min="4613" max="4613" width="8.77734375" style="307"/>
    <col min="4614" max="4614" width="39" style="307" customWidth="1"/>
    <col min="4615" max="4864" width="8.77734375" style="307"/>
    <col min="4865" max="4865" width="6" style="307" customWidth="1"/>
    <col min="4866" max="4867" width="15.77734375" style="307" customWidth="1"/>
    <col min="4868" max="4868" width="14.21875" style="307" customWidth="1"/>
    <col min="4869" max="4869" width="8.77734375" style="307"/>
    <col min="4870" max="4870" width="39" style="307" customWidth="1"/>
    <col min="4871" max="5120" width="8.77734375" style="307"/>
    <col min="5121" max="5121" width="6" style="307" customWidth="1"/>
    <col min="5122" max="5123" width="15.77734375" style="307" customWidth="1"/>
    <col min="5124" max="5124" width="14.21875" style="307" customWidth="1"/>
    <col min="5125" max="5125" width="8.77734375" style="307"/>
    <col min="5126" max="5126" width="39" style="307" customWidth="1"/>
    <col min="5127" max="5376" width="8.77734375" style="307"/>
    <col min="5377" max="5377" width="6" style="307" customWidth="1"/>
    <col min="5378" max="5379" width="15.77734375" style="307" customWidth="1"/>
    <col min="5380" max="5380" width="14.21875" style="307" customWidth="1"/>
    <col min="5381" max="5381" width="8.77734375" style="307"/>
    <col min="5382" max="5382" width="39" style="307" customWidth="1"/>
    <col min="5383" max="5632" width="8.77734375" style="307"/>
    <col min="5633" max="5633" width="6" style="307" customWidth="1"/>
    <col min="5634" max="5635" width="15.77734375" style="307" customWidth="1"/>
    <col min="5636" max="5636" width="14.21875" style="307" customWidth="1"/>
    <col min="5637" max="5637" width="8.77734375" style="307"/>
    <col min="5638" max="5638" width="39" style="307" customWidth="1"/>
    <col min="5639" max="5888" width="8.77734375" style="307"/>
    <col min="5889" max="5889" width="6" style="307" customWidth="1"/>
    <col min="5890" max="5891" width="15.77734375" style="307" customWidth="1"/>
    <col min="5892" max="5892" width="14.21875" style="307" customWidth="1"/>
    <col min="5893" max="5893" width="8.77734375" style="307"/>
    <col min="5894" max="5894" width="39" style="307" customWidth="1"/>
    <col min="5895" max="6144" width="8.77734375" style="307"/>
    <col min="6145" max="6145" width="6" style="307" customWidth="1"/>
    <col min="6146" max="6147" width="15.77734375" style="307" customWidth="1"/>
    <col min="6148" max="6148" width="14.21875" style="307" customWidth="1"/>
    <col min="6149" max="6149" width="8.77734375" style="307"/>
    <col min="6150" max="6150" width="39" style="307" customWidth="1"/>
    <col min="6151" max="6400" width="8.77734375" style="307"/>
    <col min="6401" max="6401" width="6" style="307" customWidth="1"/>
    <col min="6402" max="6403" width="15.77734375" style="307" customWidth="1"/>
    <col min="6404" max="6404" width="14.21875" style="307" customWidth="1"/>
    <col min="6405" max="6405" width="8.77734375" style="307"/>
    <col min="6406" max="6406" width="39" style="307" customWidth="1"/>
    <col min="6407" max="6656" width="8.77734375" style="307"/>
    <col min="6657" max="6657" width="6" style="307" customWidth="1"/>
    <col min="6658" max="6659" width="15.77734375" style="307" customWidth="1"/>
    <col min="6660" max="6660" width="14.21875" style="307" customWidth="1"/>
    <col min="6661" max="6661" width="8.77734375" style="307"/>
    <col min="6662" max="6662" width="39" style="307" customWidth="1"/>
    <col min="6663" max="6912" width="8.77734375" style="307"/>
    <col min="6913" max="6913" width="6" style="307" customWidth="1"/>
    <col min="6914" max="6915" width="15.77734375" style="307" customWidth="1"/>
    <col min="6916" max="6916" width="14.21875" style="307" customWidth="1"/>
    <col min="6917" max="6917" width="8.77734375" style="307"/>
    <col min="6918" max="6918" width="39" style="307" customWidth="1"/>
    <col min="6919" max="7168" width="8.77734375" style="307"/>
    <col min="7169" max="7169" width="6" style="307" customWidth="1"/>
    <col min="7170" max="7171" width="15.77734375" style="307" customWidth="1"/>
    <col min="7172" max="7172" width="14.21875" style="307" customWidth="1"/>
    <col min="7173" max="7173" width="8.77734375" style="307"/>
    <col min="7174" max="7174" width="39" style="307" customWidth="1"/>
    <col min="7175" max="7424" width="8.77734375" style="307"/>
    <col min="7425" max="7425" width="6" style="307" customWidth="1"/>
    <col min="7426" max="7427" width="15.77734375" style="307" customWidth="1"/>
    <col min="7428" max="7428" width="14.21875" style="307" customWidth="1"/>
    <col min="7429" max="7429" width="8.77734375" style="307"/>
    <col min="7430" max="7430" width="39" style="307" customWidth="1"/>
    <col min="7431" max="7680" width="8.77734375" style="307"/>
    <col min="7681" max="7681" width="6" style="307" customWidth="1"/>
    <col min="7682" max="7683" width="15.77734375" style="307" customWidth="1"/>
    <col min="7684" max="7684" width="14.21875" style="307" customWidth="1"/>
    <col min="7685" max="7685" width="8.77734375" style="307"/>
    <col min="7686" max="7686" width="39" style="307" customWidth="1"/>
    <col min="7687" max="7936" width="8.77734375" style="307"/>
    <col min="7937" max="7937" width="6" style="307" customWidth="1"/>
    <col min="7938" max="7939" width="15.77734375" style="307" customWidth="1"/>
    <col min="7940" max="7940" width="14.21875" style="307" customWidth="1"/>
    <col min="7941" max="7941" width="8.77734375" style="307"/>
    <col min="7942" max="7942" width="39" style="307" customWidth="1"/>
    <col min="7943" max="8192" width="8.77734375" style="307"/>
    <col min="8193" max="8193" width="6" style="307" customWidth="1"/>
    <col min="8194" max="8195" width="15.77734375" style="307" customWidth="1"/>
    <col min="8196" max="8196" width="14.21875" style="307" customWidth="1"/>
    <col min="8197" max="8197" width="8.77734375" style="307"/>
    <col min="8198" max="8198" width="39" style="307" customWidth="1"/>
    <col min="8199" max="8448" width="8.77734375" style="307"/>
    <col min="8449" max="8449" width="6" style="307" customWidth="1"/>
    <col min="8450" max="8451" width="15.77734375" style="307" customWidth="1"/>
    <col min="8452" max="8452" width="14.21875" style="307" customWidth="1"/>
    <col min="8453" max="8453" width="8.77734375" style="307"/>
    <col min="8454" max="8454" width="39" style="307" customWidth="1"/>
    <col min="8455" max="8704" width="8.77734375" style="307"/>
    <col min="8705" max="8705" width="6" style="307" customWidth="1"/>
    <col min="8706" max="8707" width="15.77734375" style="307" customWidth="1"/>
    <col min="8708" max="8708" width="14.21875" style="307" customWidth="1"/>
    <col min="8709" max="8709" width="8.77734375" style="307"/>
    <col min="8710" max="8710" width="39" style="307" customWidth="1"/>
    <col min="8711" max="8960" width="8.77734375" style="307"/>
    <col min="8961" max="8961" width="6" style="307" customWidth="1"/>
    <col min="8962" max="8963" width="15.77734375" style="307" customWidth="1"/>
    <col min="8964" max="8964" width="14.21875" style="307" customWidth="1"/>
    <col min="8965" max="8965" width="8.77734375" style="307"/>
    <col min="8966" max="8966" width="39" style="307" customWidth="1"/>
    <col min="8967" max="9216" width="8.77734375" style="307"/>
    <col min="9217" max="9217" width="6" style="307" customWidth="1"/>
    <col min="9218" max="9219" width="15.77734375" style="307" customWidth="1"/>
    <col min="9220" max="9220" width="14.21875" style="307" customWidth="1"/>
    <col min="9221" max="9221" width="8.77734375" style="307"/>
    <col min="9222" max="9222" width="39" style="307" customWidth="1"/>
    <col min="9223" max="9472" width="8.77734375" style="307"/>
    <col min="9473" max="9473" width="6" style="307" customWidth="1"/>
    <col min="9474" max="9475" width="15.77734375" style="307" customWidth="1"/>
    <col min="9476" max="9476" width="14.21875" style="307" customWidth="1"/>
    <col min="9477" max="9477" width="8.77734375" style="307"/>
    <col min="9478" max="9478" width="39" style="307" customWidth="1"/>
    <col min="9479" max="9728" width="8.77734375" style="307"/>
    <col min="9729" max="9729" width="6" style="307" customWidth="1"/>
    <col min="9730" max="9731" width="15.77734375" style="307" customWidth="1"/>
    <col min="9732" max="9732" width="14.21875" style="307" customWidth="1"/>
    <col min="9733" max="9733" width="8.77734375" style="307"/>
    <col min="9734" max="9734" width="39" style="307" customWidth="1"/>
    <col min="9735" max="9984" width="8.77734375" style="307"/>
    <col min="9985" max="9985" width="6" style="307" customWidth="1"/>
    <col min="9986" max="9987" width="15.77734375" style="307" customWidth="1"/>
    <col min="9988" max="9988" width="14.21875" style="307" customWidth="1"/>
    <col min="9989" max="9989" width="8.77734375" style="307"/>
    <col min="9990" max="9990" width="39" style="307" customWidth="1"/>
    <col min="9991" max="10240" width="8.77734375" style="307"/>
    <col min="10241" max="10241" width="6" style="307" customWidth="1"/>
    <col min="10242" max="10243" width="15.77734375" style="307" customWidth="1"/>
    <col min="10244" max="10244" width="14.21875" style="307" customWidth="1"/>
    <col min="10245" max="10245" width="8.77734375" style="307"/>
    <col min="10246" max="10246" width="39" style="307" customWidth="1"/>
    <col min="10247" max="10496" width="8.77734375" style="307"/>
    <col min="10497" max="10497" width="6" style="307" customWidth="1"/>
    <col min="10498" max="10499" width="15.77734375" style="307" customWidth="1"/>
    <col min="10500" max="10500" width="14.21875" style="307" customWidth="1"/>
    <col min="10501" max="10501" width="8.77734375" style="307"/>
    <col min="10502" max="10502" width="39" style="307" customWidth="1"/>
    <col min="10503" max="10752" width="8.77734375" style="307"/>
    <col min="10753" max="10753" width="6" style="307" customWidth="1"/>
    <col min="10754" max="10755" width="15.77734375" style="307" customWidth="1"/>
    <col min="10756" max="10756" width="14.21875" style="307" customWidth="1"/>
    <col min="10757" max="10757" width="8.77734375" style="307"/>
    <col min="10758" max="10758" width="39" style="307" customWidth="1"/>
    <col min="10759" max="11008" width="8.77734375" style="307"/>
    <col min="11009" max="11009" width="6" style="307" customWidth="1"/>
    <col min="11010" max="11011" width="15.77734375" style="307" customWidth="1"/>
    <col min="11012" max="11012" width="14.21875" style="307" customWidth="1"/>
    <col min="11013" max="11013" width="8.77734375" style="307"/>
    <col min="11014" max="11014" width="39" style="307" customWidth="1"/>
    <col min="11015" max="11264" width="8.77734375" style="307"/>
    <col min="11265" max="11265" width="6" style="307" customWidth="1"/>
    <col min="11266" max="11267" width="15.77734375" style="307" customWidth="1"/>
    <col min="11268" max="11268" width="14.21875" style="307" customWidth="1"/>
    <col min="11269" max="11269" width="8.77734375" style="307"/>
    <col min="11270" max="11270" width="39" style="307" customWidth="1"/>
    <col min="11271" max="11520" width="8.77734375" style="307"/>
    <col min="11521" max="11521" width="6" style="307" customWidth="1"/>
    <col min="11522" max="11523" width="15.77734375" style="307" customWidth="1"/>
    <col min="11524" max="11524" width="14.21875" style="307" customWidth="1"/>
    <col min="11525" max="11525" width="8.77734375" style="307"/>
    <col min="11526" max="11526" width="39" style="307" customWidth="1"/>
    <col min="11527" max="11776" width="8.77734375" style="307"/>
    <col min="11777" max="11777" width="6" style="307" customWidth="1"/>
    <col min="11778" max="11779" width="15.77734375" style="307" customWidth="1"/>
    <col min="11780" max="11780" width="14.21875" style="307" customWidth="1"/>
    <col min="11781" max="11781" width="8.77734375" style="307"/>
    <col min="11782" max="11782" width="39" style="307" customWidth="1"/>
    <col min="11783" max="12032" width="8.77734375" style="307"/>
    <col min="12033" max="12033" width="6" style="307" customWidth="1"/>
    <col min="12034" max="12035" width="15.77734375" style="307" customWidth="1"/>
    <col min="12036" max="12036" width="14.21875" style="307" customWidth="1"/>
    <col min="12037" max="12037" width="8.77734375" style="307"/>
    <col min="12038" max="12038" width="39" style="307" customWidth="1"/>
    <col min="12039" max="12288" width="8.77734375" style="307"/>
    <col min="12289" max="12289" width="6" style="307" customWidth="1"/>
    <col min="12290" max="12291" width="15.77734375" style="307" customWidth="1"/>
    <col min="12292" max="12292" width="14.21875" style="307" customWidth="1"/>
    <col min="12293" max="12293" width="8.77734375" style="307"/>
    <col min="12294" max="12294" width="39" style="307" customWidth="1"/>
    <col min="12295" max="12544" width="8.77734375" style="307"/>
    <col min="12545" max="12545" width="6" style="307" customWidth="1"/>
    <col min="12546" max="12547" width="15.77734375" style="307" customWidth="1"/>
    <col min="12548" max="12548" width="14.21875" style="307" customWidth="1"/>
    <col min="12549" max="12549" width="8.77734375" style="307"/>
    <col min="12550" max="12550" width="39" style="307" customWidth="1"/>
    <col min="12551" max="12800" width="8.77734375" style="307"/>
    <col min="12801" max="12801" width="6" style="307" customWidth="1"/>
    <col min="12802" max="12803" width="15.77734375" style="307" customWidth="1"/>
    <col min="12804" max="12804" width="14.21875" style="307" customWidth="1"/>
    <col min="12805" max="12805" width="8.77734375" style="307"/>
    <col min="12806" max="12806" width="39" style="307" customWidth="1"/>
    <col min="12807" max="13056" width="8.77734375" style="307"/>
    <col min="13057" max="13057" width="6" style="307" customWidth="1"/>
    <col min="13058" max="13059" width="15.77734375" style="307" customWidth="1"/>
    <col min="13060" max="13060" width="14.21875" style="307" customWidth="1"/>
    <col min="13061" max="13061" width="8.77734375" style="307"/>
    <col min="13062" max="13062" width="39" style="307" customWidth="1"/>
    <col min="13063" max="13312" width="8.77734375" style="307"/>
    <col min="13313" max="13313" width="6" style="307" customWidth="1"/>
    <col min="13314" max="13315" width="15.77734375" style="307" customWidth="1"/>
    <col min="13316" max="13316" width="14.21875" style="307" customWidth="1"/>
    <col min="13317" max="13317" width="8.77734375" style="307"/>
    <col min="13318" max="13318" width="39" style="307" customWidth="1"/>
    <col min="13319" max="13568" width="8.77734375" style="307"/>
    <col min="13569" max="13569" width="6" style="307" customWidth="1"/>
    <col min="13570" max="13571" width="15.77734375" style="307" customWidth="1"/>
    <col min="13572" max="13572" width="14.21875" style="307" customWidth="1"/>
    <col min="13573" max="13573" width="8.77734375" style="307"/>
    <col min="13574" max="13574" width="39" style="307" customWidth="1"/>
    <col min="13575" max="13824" width="8.77734375" style="307"/>
    <col min="13825" max="13825" width="6" style="307" customWidth="1"/>
    <col min="13826" max="13827" width="15.77734375" style="307" customWidth="1"/>
    <col min="13828" max="13828" width="14.21875" style="307" customWidth="1"/>
    <col min="13829" max="13829" width="8.77734375" style="307"/>
    <col min="13830" max="13830" width="39" style="307" customWidth="1"/>
    <col min="13831" max="14080" width="8.77734375" style="307"/>
    <col min="14081" max="14081" width="6" style="307" customWidth="1"/>
    <col min="14082" max="14083" width="15.77734375" style="307" customWidth="1"/>
    <col min="14084" max="14084" width="14.21875" style="307" customWidth="1"/>
    <col min="14085" max="14085" width="8.77734375" style="307"/>
    <col min="14086" max="14086" width="39" style="307" customWidth="1"/>
    <col min="14087" max="14336" width="8.77734375" style="307"/>
    <col min="14337" max="14337" width="6" style="307" customWidth="1"/>
    <col min="14338" max="14339" width="15.77734375" style="307" customWidth="1"/>
    <col min="14340" max="14340" width="14.21875" style="307" customWidth="1"/>
    <col min="14341" max="14341" width="8.77734375" style="307"/>
    <col min="14342" max="14342" width="39" style="307" customWidth="1"/>
    <col min="14343" max="14592" width="8.77734375" style="307"/>
    <col min="14593" max="14593" width="6" style="307" customWidth="1"/>
    <col min="14594" max="14595" width="15.77734375" style="307" customWidth="1"/>
    <col min="14596" max="14596" width="14.21875" style="307" customWidth="1"/>
    <col min="14597" max="14597" width="8.77734375" style="307"/>
    <col min="14598" max="14598" width="39" style="307" customWidth="1"/>
    <col min="14599" max="14848" width="8.77734375" style="307"/>
    <col min="14849" max="14849" width="6" style="307" customWidth="1"/>
    <col min="14850" max="14851" width="15.77734375" style="307" customWidth="1"/>
    <col min="14852" max="14852" width="14.21875" style="307" customWidth="1"/>
    <col min="14853" max="14853" width="8.77734375" style="307"/>
    <col min="14854" max="14854" width="39" style="307" customWidth="1"/>
    <col min="14855" max="15104" width="8.77734375" style="307"/>
    <col min="15105" max="15105" width="6" style="307" customWidth="1"/>
    <col min="15106" max="15107" width="15.77734375" style="307" customWidth="1"/>
    <col min="15108" max="15108" width="14.21875" style="307" customWidth="1"/>
    <col min="15109" max="15109" width="8.77734375" style="307"/>
    <col min="15110" max="15110" width="39" style="307" customWidth="1"/>
    <col min="15111" max="15360" width="8.77734375" style="307"/>
    <col min="15361" max="15361" width="6" style="307" customWidth="1"/>
    <col min="15362" max="15363" width="15.77734375" style="307" customWidth="1"/>
    <col min="15364" max="15364" width="14.21875" style="307" customWidth="1"/>
    <col min="15365" max="15365" width="8.77734375" style="307"/>
    <col min="15366" max="15366" width="39" style="307" customWidth="1"/>
    <col min="15367" max="15616" width="8.77734375" style="307"/>
    <col min="15617" max="15617" width="6" style="307" customWidth="1"/>
    <col min="15618" max="15619" width="15.77734375" style="307" customWidth="1"/>
    <col min="15620" max="15620" width="14.21875" style="307" customWidth="1"/>
    <col min="15621" max="15621" width="8.77734375" style="307"/>
    <col min="15622" max="15622" width="39" style="307" customWidth="1"/>
    <col min="15623" max="15872" width="8.77734375" style="307"/>
    <col min="15873" max="15873" width="6" style="307" customWidth="1"/>
    <col min="15874" max="15875" width="15.77734375" style="307" customWidth="1"/>
    <col min="15876" max="15876" width="14.21875" style="307" customWidth="1"/>
    <col min="15877" max="15877" width="8.77734375" style="307"/>
    <col min="15878" max="15878" width="39" style="307" customWidth="1"/>
    <col min="15879" max="16128" width="8.77734375" style="307"/>
    <col min="16129" max="16129" width="6" style="307" customWidth="1"/>
    <col min="16130" max="16131" width="15.77734375" style="307" customWidth="1"/>
    <col min="16132" max="16132" width="14.21875" style="307" customWidth="1"/>
    <col min="16133" max="16133" width="8.77734375" style="307"/>
    <col min="16134" max="16134" width="39" style="307" customWidth="1"/>
    <col min="16135" max="16384" width="8.77734375" style="307"/>
  </cols>
  <sheetData>
    <row r="1" spans="1:6" ht="16.2">
      <c r="A1" s="321" t="s">
        <v>1115</v>
      </c>
      <c r="B1" s="304"/>
      <c r="C1" s="305"/>
      <c r="D1" s="1727"/>
      <c r="E1" s="306"/>
      <c r="F1" s="304"/>
    </row>
    <row r="2" spans="1:6" ht="20.399999999999999" customHeight="1">
      <c r="A2" s="322" t="s">
        <v>572</v>
      </c>
      <c r="B2" s="308"/>
      <c r="C2" s="323"/>
      <c r="D2" s="309"/>
      <c r="E2" s="310"/>
      <c r="F2" s="309"/>
    </row>
    <row r="3" spans="1:6" ht="15.6" customHeight="1">
      <c r="A3" s="1714"/>
      <c r="B3" s="1711" t="s">
        <v>573</v>
      </c>
      <c r="C3" s="1716" t="s">
        <v>574</v>
      </c>
      <c r="D3" s="311"/>
      <c r="E3" s="1711" t="s">
        <v>575</v>
      </c>
      <c r="F3" s="1711" t="s">
        <v>57</v>
      </c>
    </row>
    <row r="4" spans="1:6" ht="67.95" customHeight="1">
      <c r="A4" s="1715"/>
      <c r="B4" s="1712"/>
      <c r="C4" s="1717"/>
      <c r="D4" s="312" t="s">
        <v>576</v>
      </c>
      <c r="E4" s="1718"/>
      <c r="F4" s="1712"/>
    </row>
    <row r="5" spans="1:6" ht="69" customHeight="1">
      <c r="A5" s="313">
        <v>1</v>
      </c>
      <c r="B5" s="324" t="s">
        <v>577</v>
      </c>
      <c r="C5" s="325" t="s">
        <v>578</v>
      </c>
      <c r="D5" s="314" t="s">
        <v>577</v>
      </c>
      <c r="E5" s="314"/>
      <c r="F5" s="314"/>
    </row>
    <row r="6" spans="1:6" ht="69" customHeight="1">
      <c r="A6" s="313">
        <v>2</v>
      </c>
      <c r="B6" s="324" t="s">
        <v>577</v>
      </c>
      <c r="C6" s="325" t="s">
        <v>579</v>
      </c>
      <c r="D6" s="314" t="s">
        <v>577</v>
      </c>
      <c r="E6" s="314"/>
      <c r="F6" s="314"/>
    </row>
    <row r="7" spans="1:6" ht="69" customHeight="1">
      <c r="A7" s="313">
        <v>3</v>
      </c>
      <c r="B7" s="324"/>
      <c r="C7" s="325" t="s">
        <v>580</v>
      </c>
      <c r="D7" s="314" t="s">
        <v>577</v>
      </c>
      <c r="E7" s="314"/>
      <c r="F7" s="314"/>
    </row>
    <row r="8" spans="1:6" ht="69" customHeight="1">
      <c r="A8" s="313">
        <v>4</v>
      </c>
      <c r="B8" s="325"/>
      <c r="C8" s="325"/>
      <c r="D8" s="314" t="s">
        <v>577</v>
      </c>
      <c r="E8" s="314"/>
      <c r="F8" s="314"/>
    </row>
    <row r="9" spans="1:6" ht="69" customHeight="1">
      <c r="A9" s="313">
        <v>5</v>
      </c>
      <c r="B9" s="325"/>
      <c r="C9" s="325"/>
      <c r="D9" s="314" t="s">
        <v>577</v>
      </c>
      <c r="E9" s="314"/>
      <c r="F9" s="314"/>
    </row>
    <row r="10" spans="1:6">
      <c r="A10" s="306"/>
      <c r="B10" s="304"/>
      <c r="C10" s="304"/>
      <c r="D10" s="304"/>
      <c r="E10" s="306"/>
      <c r="F10" s="304"/>
    </row>
    <row r="11" spans="1:6" ht="14.4">
      <c r="A11" s="306"/>
      <c r="B11" s="1713" t="s">
        <v>581</v>
      </c>
      <c r="C11" s="1713"/>
      <c r="D11" s="304"/>
    </row>
    <row r="12" spans="1:6">
      <c r="A12" s="306"/>
      <c r="B12" s="316"/>
      <c r="C12" s="304"/>
      <c r="D12" s="304"/>
    </row>
    <row r="13" spans="1:6">
      <c r="A13" s="306"/>
      <c r="B13" s="304"/>
      <c r="C13" s="304"/>
      <c r="D13" s="304"/>
      <c r="E13" s="306"/>
      <c r="F13" s="304"/>
    </row>
    <row r="16" spans="1:6">
      <c r="A16" s="326" t="s">
        <v>582</v>
      </c>
    </row>
    <row r="17" spans="1:1">
      <c r="A17" s="326" t="s">
        <v>586</v>
      </c>
    </row>
    <row r="18" spans="1:1">
      <c r="A18" s="326" t="s">
        <v>587</v>
      </c>
    </row>
    <row r="19" spans="1:1">
      <c r="A19" s="326" t="s">
        <v>588</v>
      </c>
    </row>
    <row r="20" spans="1:1">
      <c r="A20" s="326" t="s">
        <v>589</v>
      </c>
    </row>
    <row r="21" spans="1:1">
      <c r="A21" s="326" t="s">
        <v>590</v>
      </c>
    </row>
  </sheetData>
  <mergeCells count="6">
    <mergeCell ref="F3:F4"/>
    <mergeCell ref="B11:C11"/>
    <mergeCell ref="A3:A4"/>
    <mergeCell ref="B3:B4"/>
    <mergeCell ref="C3:C4"/>
    <mergeCell ref="E3:E4"/>
  </mergeCells>
  <phoneticPr fontId="13"/>
  <dataValidations count="1">
    <dataValidation type="list" allowBlank="1" showInputMessage="1" showErrorMessage="1" sqref="C5:C9" xr:uid="{08151A3E-0604-4B3C-8BB9-AC3440E43094}">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0A37F-9DAE-430A-AD51-624B78EE9A45}">
  <sheetPr>
    <tabColor rgb="FFFF0000"/>
  </sheetPr>
  <dimension ref="A1:P32"/>
  <sheetViews>
    <sheetView workbookViewId="0">
      <selection activeCell="D4" sqref="D4"/>
    </sheetView>
  </sheetViews>
  <sheetFormatPr defaultColWidth="8.77734375" defaultRowHeight="13.2"/>
  <cols>
    <col min="1" max="1" width="29.21875" style="392" customWidth="1"/>
    <col min="2" max="2" width="10" style="392" customWidth="1"/>
    <col min="3" max="3" width="24.44140625" style="392" customWidth="1"/>
    <col min="4" max="16384" width="8.77734375" style="392"/>
  </cols>
  <sheetData>
    <row r="1" spans="1:12">
      <c r="A1" s="392" t="s">
        <v>933</v>
      </c>
      <c r="B1" s="392" t="s">
        <v>934</v>
      </c>
      <c r="C1" s="392" t="s">
        <v>935</v>
      </c>
      <c r="D1" s="392" t="s">
        <v>936</v>
      </c>
      <c r="E1" s="392" t="s">
        <v>937</v>
      </c>
      <c r="F1" s="392" t="s">
        <v>938</v>
      </c>
      <c r="G1" s="392" t="s">
        <v>939</v>
      </c>
      <c r="H1" s="392" t="s">
        <v>940</v>
      </c>
      <c r="I1" s="392" t="s">
        <v>941</v>
      </c>
      <c r="J1" s="392" t="s">
        <v>942</v>
      </c>
      <c r="K1" s="392" t="s">
        <v>943</v>
      </c>
    </row>
    <row r="2" spans="1:12">
      <c r="A2" s="392" t="s">
        <v>944</v>
      </c>
      <c r="B2" s="392" t="s">
        <v>667</v>
      </c>
      <c r="C2" s="392" t="s">
        <v>669</v>
      </c>
      <c r="D2" s="392" t="s">
        <v>672</v>
      </c>
    </row>
    <row r="3" spans="1:12">
      <c r="A3" s="392" t="s">
        <v>742</v>
      </c>
      <c r="B3" s="392" t="s">
        <v>667</v>
      </c>
      <c r="C3" s="392" t="s">
        <v>669</v>
      </c>
      <c r="D3" s="392" t="s">
        <v>672</v>
      </c>
    </row>
    <row r="4" spans="1:12">
      <c r="A4" s="392" t="s">
        <v>749</v>
      </c>
      <c r="B4" s="392" t="s">
        <v>667</v>
      </c>
      <c r="C4" s="392" t="s">
        <v>669</v>
      </c>
      <c r="D4" s="392" t="s">
        <v>672</v>
      </c>
    </row>
    <row r="5" spans="1:12">
      <c r="A5" s="392" t="s">
        <v>751</v>
      </c>
      <c r="B5" s="392" t="s">
        <v>667</v>
      </c>
      <c r="C5" s="392" t="s">
        <v>669</v>
      </c>
      <c r="D5" s="392" t="s">
        <v>672</v>
      </c>
    </row>
    <row r="6" spans="1:12">
      <c r="A6" s="277" t="s">
        <v>159</v>
      </c>
      <c r="B6" s="277" t="s">
        <v>667</v>
      </c>
      <c r="C6" s="277" t="s">
        <v>752</v>
      </c>
      <c r="D6" s="277" t="s">
        <v>753</v>
      </c>
      <c r="E6" s="277" t="s">
        <v>754</v>
      </c>
      <c r="F6" s="277" t="s">
        <v>760</v>
      </c>
      <c r="G6" s="277"/>
      <c r="H6" s="277"/>
      <c r="I6" s="277"/>
      <c r="J6" s="277"/>
    </row>
    <row r="7" spans="1:12">
      <c r="A7" s="277" t="s">
        <v>12</v>
      </c>
      <c r="B7" s="277" t="s">
        <v>667</v>
      </c>
      <c r="C7" s="277" t="s">
        <v>752</v>
      </c>
      <c r="D7" s="277" t="s">
        <v>753</v>
      </c>
      <c r="E7" s="277" t="s">
        <v>754</v>
      </c>
      <c r="F7" s="277" t="s">
        <v>779</v>
      </c>
      <c r="G7" s="277" t="s">
        <v>945</v>
      </c>
      <c r="H7" s="277" t="s">
        <v>946</v>
      </c>
      <c r="I7" s="277" t="s">
        <v>760</v>
      </c>
      <c r="J7" s="277"/>
    </row>
    <row r="8" spans="1:12">
      <c r="A8" s="277" t="s">
        <v>947</v>
      </c>
      <c r="B8" s="277" t="s">
        <v>667</v>
      </c>
      <c r="C8" s="277" t="s">
        <v>760</v>
      </c>
      <c r="D8" s="277"/>
      <c r="E8" s="277"/>
      <c r="F8" s="277"/>
      <c r="G8" s="277"/>
      <c r="H8" s="277"/>
      <c r="I8" s="277"/>
      <c r="J8" s="277"/>
    </row>
    <row r="9" spans="1:12">
      <c r="A9" s="277" t="s">
        <v>948</v>
      </c>
      <c r="B9" s="277" t="s">
        <v>667</v>
      </c>
      <c r="C9" s="277" t="s">
        <v>760</v>
      </c>
      <c r="D9" s="277"/>
      <c r="E9" s="277"/>
      <c r="F9" s="277"/>
      <c r="G9" s="277"/>
      <c r="H9" s="277"/>
      <c r="I9" s="277"/>
      <c r="J9" s="277"/>
    </row>
    <row r="10" spans="1:12">
      <c r="A10" s="277" t="s">
        <v>949</v>
      </c>
      <c r="B10" s="277" t="s">
        <v>667</v>
      </c>
      <c r="C10" s="277" t="s">
        <v>760</v>
      </c>
      <c r="D10" s="277"/>
      <c r="E10" s="277"/>
      <c r="F10" s="277"/>
      <c r="G10" s="277"/>
      <c r="H10" s="277"/>
      <c r="I10" s="277"/>
      <c r="J10" s="277"/>
    </row>
    <row r="11" spans="1:12">
      <c r="A11" s="277" t="s">
        <v>950</v>
      </c>
      <c r="B11" s="277" t="s">
        <v>667</v>
      </c>
      <c r="C11" s="277" t="s">
        <v>669</v>
      </c>
      <c r="D11" s="277" t="s">
        <v>672</v>
      </c>
      <c r="E11" s="277"/>
      <c r="F11" s="277"/>
      <c r="G11" s="277"/>
      <c r="H11" s="277"/>
      <c r="I11" s="277"/>
      <c r="J11" s="277"/>
    </row>
    <row r="12" spans="1:12">
      <c r="A12" s="277" t="s">
        <v>826</v>
      </c>
      <c r="B12" s="277" t="s">
        <v>667</v>
      </c>
      <c r="C12" s="277" t="s">
        <v>752</v>
      </c>
      <c r="D12" s="277" t="s">
        <v>827</v>
      </c>
      <c r="E12" s="277" t="s">
        <v>760</v>
      </c>
      <c r="F12" s="277"/>
      <c r="G12" s="277"/>
      <c r="H12" s="277"/>
      <c r="I12" s="277"/>
      <c r="J12" s="277"/>
    </row>
    <row r="13" spans="1:12">
      <c r="A13" s="277" t="s">
        <v>833</v>
      </c>
      <c r="B13" s="277" t="s">
        <v>667</v>
      </c>
      <c r="C13" s="277" t="s">
        <v>752</v>
      </c>
      <c r="D13" s="277" t="s">
        <v>827</v>
      </c>
      <c r="E13" s="277"/>
      <c r="F13" s="277"/>
      <c r="G13" s="277"/>
      <c r="H13" s="277"/>
      <c r="I13" s="277"/>
      <c r="J13" s="277"/>
    </row>
    <row r="14" spans="1:12">
      <c r="A14" s="277" t="s">
        <v>834</v>
      </c>
      <c r="B14" s="277" t="s">
        <v>667</v>
      </c>
      <c r="C14" s="277" t="s">
        <v>752</v>
      </c>
      <c r="D14" s="277" t="s">
        <v>827</v>
      </c>
      <c r="E14" s="277" t="s">
        <v>760</v>
      </c>
      <c r="F14" s="277" t="s">
        <v>951</v>
      </c>
      <c r="G14" s="277"/>
      <c r="H14" s="277"/>
      <c r="I14" s="277"/>
      <c r="J14" s="277"/>
    </row>
    <row r="15" spans="1:12">
      <c r="A15" s="277" t="s">
        <v>836</v>
      </c>
      <c r="B15" s="277" t="s">
        <v>667</v>
      </c>
      <c r="C15" s="277" t="s">
        <v>752</v>
      </c>
      <c r="D15" s="277" t="s">
        <v>753</v>
      </c>
      <c r="E15" s="277" t="s">
        <v>754</v>
      </c>
      <c r="F15" s="277" t="s">
        <v>779</v>
      </c>
      <c r="G15" s="277" t="s">
        <v>945</v>
      </c>
      <c r="H15" s="277" t="s">
        <v>946</v>
      </c>
      <c r="I15" s="277" t="s">
        <v>952</v>
      </c>
      <c r="J15" s="277" t="s">
        <v>953</v>
      </c>
      <c r="K15" s="392" t="s">
        <v>760</v>
      </c>
      <c r="L15" s="277"/>
    </row>
    <row r="16" spans="1:12">
      <c r="A16" s="277" t="s">
        <v>778</v>
      </c>
      <c r="B16" s="277" t="s">
        <v>667</v>
      </c>
      <c r="C16" s="277" t="s">
        <v>752</v>
      </c>
      <c r="D16" s="277" t="s">
        <v>754</v>
      </c>
      <c r="E16" s="277" t="s">
        <v>779</v>
      </c>
      <c r="F16" s="277" t="s">
        <v>945</v>
      </c>
      <c r="G16" s="277" t="s">
        <v>946</v>
      </c>
      <c r="H16" s="277" t="s">
        <v>760</v>
      </c>
      <c r="I16" s="277"/>
      <c r="J16" s="277"/>
    </row>
    <row r="17" spans="1:16">
      <c r="A17" s="277" t="s">
        <v>781</v>
      </c>
      <c r="B17" s="277" t="s">
        <v>667</v>
      </c>
      <c r="C17" s="277" t="s">
        <v>752</v>
      </c>
      <c r="D17" s="277" t="s">
        <v>782</v>
      </c>
      <c r="E17" s="277" t="s">
        <v>760</v>
      </c>
      <c r="F17" s="277"/>
      <c r="G17" s="277"/>
      <c r="H17" s="277"/>
      <c r="I17" s="277"/>
      <c r="J17" s="277"/>
    </row>
    <row r="18" spans="1:16">
      <c r="A18" s="277" t="s">
        <v>954</v>
      </c>
      <c r="B18" s="277" t="s">
        <v>667</v>
      </c>
      <c r="C18" s="277" t="s">
        <v>787</v>
      </c>
      <c r="D18" s="277"/>
      <c r="E18" s="277"/>
      <c r="F18" s="277"/>
      <c r="G18" s="277"/>
      <c r="H18" s="277"/>
      <c r="I18" s="277"/>
      <c r="J18" s="277"/>
    </row>
    <row r="19" spans="1:16">
      <c r="A19" s="277" t="s">
        <v>788</v>
      </c>
      <c r="B19" s="277" t="s">
        <v>667</v>
      </c>
      <c r="C19" s="277" t="s">
        <v>752</v>
      </c>
      <c r="D19" s="277" t="s">
        <v>800</v>
      </c>
      <c r="E19" s="277" t="s">
        <v>801</v>
      </c>
      <c r="F19" s="277" t="s">
        <v>815</v>
      </c>
      <c r="G19" s="277"/>
      <c r="H19" s="277"/>
      <c r="I19" s="277"/>
      <c r="J19" s="277"/>
    </row>
    <row r="20" spans="1:16">
      <c r="A20" s="277" t="s">
        <v>814</v>
      </c>
      <c r="B20" s="277" t="s">
        <v>667</v>
      </c>
      <c r="C20" s="277" t="s">
        <v>752</v>
      </c>
      <c r="D20" s="277" t="s">
        <v>801</v>
      </c>
      <c r="E20" s="277" t="s">
        <v>815</v>
      </c>
      <c r="F20" s="277"/>
      <c r="G20" s="277"/>
      <c r="H20" s="277"/>
      <c r="I20" s="277"/>
      <c r="J20" s="277"/>
    </row>
    <row r="21" spans="1:16">
      <c r="A21" s="277" t="s">
        <v>819</v>
      </c>
      <c r="B21" s="277" t="s">
        <v>667</v>
      </c>
      <c r="C21" s="277" t="s">
        <v>752</v>
      </c>
      <c r="D21" s="277" t="s">
        <v>801</v>
      </c>
      <c r="E21" s="277" t="s">
        <v>815</v>
      </c>
      <c r="F21" s="277"/>
      <c r="G21" s="277"/>
      <c r="H21" s="277"/>
      <c r="I21" s="277"/>
      <c r="J21" s="277"/>
    </row>
    <row r="22" spans="1:16">
      <c r="A22" s="277" t="s">
        <v>854</v>
      </c>
      <c r="B22" s="277" t="s">
        <v>667</v>
      </c>
      <c r="C22" s="277" t="s">
        <v>672</v>
      </c>
      <c r="D22" s="277"/>
      <c r="E22" s="277"/>
      <c r="F22" s="277"/>
      <c r="G22" s="277"/>
      <c r="H22" s="277"/>
      <c r="I22" s="277"/>
      <c r="J22" s="277"/>
    </row>
    <row r="23" spans="1:16">
      <c r="A23" s="277" t="s">
        <v>537</v>
      </c>
      <c r="B23" s="277" t="s">
        <v>667</v>
      </c>
      <c r="C23" s="277" t="s">
        <v>752</v>
      </c>
      <c r="D23" s="277" t="s">
        <v>820</v>
      </c>
      <c r="E23" s="277"/>
      <c r="F23" s="277"/>
      <c r="G23" s="277"/>
      <c r="H23" s="277"/>
      <c r="I23" s="277"/>
      <c r="J23" s="277"/>
    </row>
    <row r="24" spans="1:16">
      <c r="A24" s="277" t="s">
        <v>538</v>
      </c>
      <c r="B24" s="277" t="s">
        <v>667</v>
      </c>
      <c r="C24" s="277" t="s">
        <v>752</v>
      </c>
      <c r="D24" s="277" t="s">
        <v>822</v>
      </c>
      <c r="E24" s="277"/>
      <c r="F24" s="277"/>
      <c r="G24" s="277"/>
      <c r="H24" s="277"/>
      <c r="I24" s="277"/>
      <c r="J24" s="277"/>
    </row>
    <row r="25" spans="1:16">
      <c r="A25" s="277" t="s">
        <v>955</v>
      </c>
      <c r="B25" s="277" t="s">
        <v>667</v>
      </c>
      <c r="C25" s="277" t="s">
        <v>956</v>
      </c>
      <c r="D25" s="277" t="s">
        <v>957</v>
      </c>
      <c r="E25" s="277"/>
      <c r="F25" s="277"/>
      <c r="G25" s="277"/>
      <c r="H25" s="277"/>
      <c r="I25" s="277"/>
      <c r="J25" s="277"/>
    </row>
    <row r="26" spans="1:16">
      <c r="A26" s="277" t="s">
        <v>958</v>
      </c>
      <c r="B26" s="277" t="s">
        <v>667</v>
      </c>
      <c r="C26" s="277" t="s">
        <v>959</v>
      </c>
      <c r="D26" s="277" t="s">
        <v>960</v>
      </c>
      <c r="E26" s="277" t="s">
        <v>961</v>
      </c>
      <c r="F26" s="277" t="s">
        <v>962</v>
      </c>
      <c r="G26" s="277" t="s">
        <v>754</v>
      </c>
      <c r="H26" s="277" t="s">
        <v>963</v>
      </c>
      <c r="I26" s="277"/>
      <c r="J26" s="277"/>
    </row>
    <row r="27" spans="1:16">
      <c r="A27" s="277" t="s">
        <v>964</v>
      </c>
      <c r="B27" s="277" t="s">
        <v>667</v>
      </c>
      <c r="C27" s="277" t="s">
        <v>959</v>
      </c>
      <c r="D27" s="277" t="s">
        <v>965</v>
      </c>
      <c r="E27" s="277" t="s">
        <v>754</v>
      </c>
      <c r="F27" s="277" t="s">
        <v>960</v>
      </c>
      <c r="G27" s="277" t="s">
        <v>961</v>
      </c>
      <c r="H27" s="277" t="s">
        <v>962</v>
      </c>
      <c r="I27" s="277" t="s">
        <v>963</v>
      </c>
      <c r="J27" s="277"/>
    </row>
    <row r="28" spans="1:16">
      <c r="A28" s="277" t="s">
        <v>966</v>
      </c>
      <c r="B28" s="277" t="s">
        <v>667</v>
      </c>
      <c r="C28" s="277" t="s">
        <v>959</v>
      </c>
      <c r="D28" s="277" t="s">
        <v>965</v>
      </c>
      <c r="E28" s="277" t="s">
        <v>960</v>
      </c>
      <c r="F28" s="277" t="s">
        <v>961</v>
      </c>
      <c r="G28" s="277" t="s">
        <v>967</v>
      </c>
      <c r="H28" s="277" t="s">
        <v>968</v>
      </c>
      <c r="I28" s="277" t="s">
        <v>962</v>
      </c>
      <c r="J28" s="277" t="s">
        <v>754</v>
      </c>
      <c r="K28" s="277" t="s">
        <v>963</v>
      </c>
    </row>
    <row r="29" spans="1:16">
      <c r="A29" s="277" t="s">
        <v>969</v>
      </c>
      <c r="B29" s="277" t="s">
        <v>667</v>
      </c>
      <c r="C29" s="277" t="s">
        <v>959</v>
      </c>
      <c r="D29" s="277" t="s">
        <v>970</v>
      </c>
      <c r="E29" s="277"/>
      <c r="F29" s="277"/>
      <c r="G29" s="277"/>
      <c r="H29" s="277"/>
      <c r="I29" s="277"/>
      <c r="J29" s="277"/>
      <c r="K29" s="277"/>
    </row>
    <row r="30" spans="1:16">
      <c r="A30" s="277" t="s">
        <v>971</v>
      </c>
      <c r="B30" s="277" t="s">
        <v>667</v>
      </c>
      <c r="C30" s="277" t="s">
        <v>959</v>
      </c>
      <c r="D30" s="277" t="s">
        <v>970</v>
      </c>
      <c r="E30" s="277"/>
      <c r="F30" s="277"/>
      <c r="G30" s="277"/>
      <c r="H30" s="277"/>
      <c r="I30" s="277"/>
      <c r="J30" s="277"/>
      <c r="K30" s="277"/>
    </row>
    <row r="31" spans="1:16">
      <c r="A31" s="277" t="s">
        <v>972</v>
      </c>
      <c r="B31" s="277" t="s">
        <v>667</v>
      </c>
      <c r="C31" s="277" t="s">
        <v>959</v>
      </c>
      <c r="D31" s="277" t="s">
        <v>753</v>
      </c>
      <c r="E31" s="277" t="s">
        <v>754</v>
      </c>
      <c r="F31" s="277" t="s">
        <v>960</v>
      </c>
      <c r="G31" s="277" t="s">
        <v>961</v>
      </c>
      <c r="H31" s="277" t="s">
        <v>967</v>
      </c>
      <c r="I31" s="277" t="s">
        <v>968</v>
      </c>
      <c r="J31" s="277" t="s">
        <v>973</v>
      </c>
      <c r="K31" s="277"/>
    </row>
    <row r="32" spans="1:16">
      <c r="A32" s="277" t="s">
        <v>974</v>
      </c>
      <c r="B32" s="277" t="s">
        <v>959</v>
      </c>
      <c r="C32" s="277" t="s">
        <v>753</v>
      </c>
      <c r="D32" s="277" t="s">
        <v>754</v>
      </c>
      <c r="E32" s="277" t="s">
        <v>960</v>
      </c>
      <c r="F32" s="277" t="s">
        <v>961</v>
      </c>
      <c r="G32" s="277" t="s">
        <v>973</v>
      </c>
      <c r="H32" s="277" t="s">
        <v>975</v>
      </c>
      <c r="I32" s="277" t="s">
        <v>976</v>
      </c>
      <c r="J32" s="277"/>
      <c r="P32" s="277"/>
    </row>
  </sheetData>
  <phoneticPr fontId="1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54</vt:i4>
      </vt:variant>
      <vt:variant>
        <vt:lpstr>名前付き一覧</vt:lpstr>
      </vt:variant>
      <vt:variant>
        <vt:i4>80</vt:i4>
      </vt:variant>
    </vt:vector>
  </HeadingPairs>
  <TitlesOfParts>
    <vt:vector size="134" baseType="lpstr">
      <vt:lpstr>指定申請書確認表</vt:lpstr>
      <vt:lpstr>口座振込依頼書</vt:lpstr>
      <vt:lpstr>別紙１　他法指定事業等</vt:lpstr>
      <vt:lpstr>別紙２（その１）多機能型</vt:lpstr>
      <vt:lpstr>別紙２（その２）多機能型</vt:lpstr>
      <vt:lpstr>勤務形態一覧表（居宅介護）</vt:lpstr>
      <vt:lpstr>勤務形態一覧表（重度訪問介護）</vt:lpstr>
      <vt:lpstr>勤務形態一覧表（同行援護）</vt:lpstr>
      <vt:lpstr>勤務形態一覧表（行動援護）</vt:lpstr>
      <vt:lpstr>勤務形態一覧表（療養介護）</vt:lpstr>
      <vt:lpstr>勤務形態一覧表（生活介護）</vt:lpstr>
      <vt:lpstr>勤務形態一覧表（短期入所・併設型）</vt:lpstr>
      <vt:lpstr>勤務形態一覧表（短期入所・空床利用型）</vt:lpstr>
      <vt:lpstr>勤務形態一覧表（短期入所・単独型）</vt:lpstr>
      <vt:lpstr>勤務形態一覧表（重度障害者等包括支援）</vt:lpstr>
      <vt:lpstr>勤務形態一覧表（機能訓練）</vt:lpstr>
      <vt:lpstr>勤務形態一覧表（生活訓練）</vt:lpstr>
      <vt:lpstr>勤務形態一覧表（就労選択支援）</vt:lpstr>
      <vt:lpstr>勤務形態一覧表（就労移行支援）</vt:lpstr>
      <vt:lpstr>勤務形態一覧表（認定指定就労移行支援）</vt:lpstr>
      <vt:lpstr>勤務形態一覧表（就労継続支援A型・B型）</vt:lpstr>
      <vt:lpstr>勤務形態一覧表（就労定着支援）</vt:lpstr>
      <vt:lpstr>勤務形態一覧表（自立生活援助）</vt:lpstr>
      <vt:lpstr>勤務形態一覧表（共同生活援助・介護サービス包括型）</vt:lpstr>
      <vt:lpstr>勤務形態一覧表（共同生活援助・外部サービス利用型）</vt:lpstr>
      <vt:lpstr>勤務形態一覧表（共同生活援助・日中サービス支援型</vt:lpstr>
      <vt:lpstr>勤務形態一覧表（障害者支援施設）</vt:lpstr>
      <vt:lpstr>勤務形態一覧表（一般相談支援）</vt:lpstr>
      <vt:lpstr>参考様式１　事業所・施設の平面図</vt:lpstr>
      <vt:lpstr>参考様式２　居室面積等一覧表</vt:lpstr>
      <vt:lpstr>参考様式３　事業所の設備・備品等一覧表</vt:lpstr>
      <vt:lpstr>参考様式４　管理者等経歴書</vt:lpstr>
      <vt:lpstr>参考様式５　実務経験証明書</vt:lpstr>
      <vt:lpstr>参考様式６　苦情解決措置の概要</vt:lpstr>
      <vt:lpstr>参考様式８　主たる障害特定理由</vt:lpstr>
      <vt:lpstr>参考様式９　誓約書</vt:lpstr>
      <vt:lpstr>別紙①</vt:lpstr>
      <vt:lpstr>別紙②</vt:lpstr>
      <vt:lpstr>別紙③</vt:lpstr>
      <vt:lpstr>参考様式９別紙　役員等名簿</vt:lpstr>
      <vt:lpstr>参考様式10　協力医療機関との契約の内容</vt:lpstr>
      <vt:lpstr>参考様式11　指定障害者支援施設等との連携体制等</vt:lpstr>
      <vt:lpstr>参考様式12　関係機関との協力体制</vt:lpstr>
      <vt:lpstr>参考様式13　常時の連絡体制</vt:lpstr>
      <vt:lpstr>参考様式16 行動援護研修受講誓約書</vt:lpstr>
      <vt:lpstr>参考様式17 共生型サービス技術的支援の概要</vt:lpstr>
      <vt:lpstr>参考様式18　一般就労実績</vt:lpstr>
      <vt:lpstr>管理者誓約書（障害福祉サービス事業所用）</vt:lpstr>
      <vt:lpstr>管理者誓約書（障害者支援施設用）</vt:lpstr>
      <vt:lpstr>管理者誓約書（一般相談）</vt:lpstr>
      <vt:lpstr>社会保険等確認票</vt:lpstr>
      <vt:lpstr>地域連携推進会議の実施に係る報告書</vt:lpstr>
      <vt:lpstr>報告書　別紙</vt:lpstr>
      <vt:lpstr>&lt;削除しないでください&gt;選択肢</vt:lpstr>
      <vt:lpstr>'管理者誓約書（一般相談）'!Print_Area</vt:lpstr>
      <vt:lpstr>'管理者誓約書（障害者支援施設用）'!Print_Area</vt:lpstr>
      <vt:lpstr>'管理者誓約書（障害福祉サービス事業所用）'!Print_Area</vt:lpstr>
      <vt:lpstr>'勤務形態一覧表（一般相談支援）'!Print_Area</vt:lpstr>
      <vt:lpstr>'勤務形態一覧表（機能訓練）'!Print_Area</vt:lpstr>
      <vt:lpstr>'勤務形態一覧表（居宅介護）'!Print_Area</vt:lpstr>
      <vt:lpstr>'勤務形態一覧表（共同生活援助・介護サービス包括型）'!Print_Area</vt:lpstr>
      <vt:lpstr>'勤務形態一覧表（共同生活援助・外部サービス利用型）'!Print_Area</vt:lpstr>
      <vt:lpstr>'勤務形態一覧表（共同生活援助・日中サービス支援型'!Print_Area</vt:lpstr>
      <vt:lpstr>'勤務形態一覧表（行動援護）'!Print_Area</vt:lpstr>
      <vt:lpstr>'勤務形態一覧表（自立生活援助）'!Print_Area</vt:lpstr>
      <vt:lpstr>'勤務形態一覧表（就労移行支援）'!Print_Area</vt:lpstr>
      <vt:lpstr>'勤務形態一覧表（就労継続支援A型・B型）'!Print_Area</vt:lpstr>
      <vt:lpstr>'勤務形態一覧表（就労選択支援）'!Print_Area</vt:lpstr>
      <vt:lpstr>'勤務形態一覧表（就労定着支援）'!Print_Area</vt:lpstr>
      <vt:lpstr>'勤務形態一覧表（重度障害者等包括支援）'!Print_Area</vt:lpstr>
      <vt:lpstr>'勤務形態一覧表（重度訪問介護）'!Print_Area</vt:lpstr>
      <vt:lpstr>'勤務形態一覧表（障害者支援施設）'!Print_Area</vt:lpstr>
      <vt:lpstr>'勤務形態一覧表（生活介護）'!Print_Area</vt:lpstr>
      <vt:lpstr>'勤務形態一覧表（生活訓練）'!Print_Area</vt:lpstr>
      <vt:lpstr>'勤務形態一覧表（短期入所・空床利用型）'!Print_Area</vt:lpstr>
      <vt:lpstr>'勤務形態一覧表（短期入所・単独型）'!Print_Area</vt:lpstr>
      <vt:lpstr>'勤務形態一覧表（短期入所・併設型）'!Print_Area</vt:lpstr>
      <vt:lpstr>'勤務形態一覧表（同行援護）'!Print_Area</vt:lpstr>
      <vt:lpstr>'勤務形態一覧表（認定指定就労移行支援）'!Print_Area</vt:lpstr>
      <vt:lpstr>'勤務形態一覧表（療養介護）'!Print_Area</vt:lpstr>
      <vt:lpstr>口座振込依頼書!Print_Area</vt:lpstr>
      <vt:lpstr>'参考様式11　指定障害者支援施設等との連携体制等'!Print_Area</vt:lpstr>
      <vt:lpstr>'参考様式12　関係機関との協力体制'!Print_Area</vt:lpstr>
      <vt:lpstr>'参考様式17 共生型サービス技術的支援の概要'!Print_Area</vt:lpstr>
      <vt:lpstr>'参考様式18　一般就労実績'!Print_Area</vt:lpstr>
      <vt:lpstr>'参考様式５　実務経験証明書'!Print_Area</vt:lpstr>
      <vt:lpstr>'参考様式６　苦情解決措置の概要'!Print_Area</vt:lpstr>
      <vt:lpstr>'参考様式９　誓約書'!Print_Area</vt:lpstr>
      <vt:lpstr>'参考様式９別紙　役員等名簿'!Print_Area</vt:lpstr>
      <vt:lpstr>指定申請書確認表!Print_Area</vt:lpstr>
      <vt:lpstr>地域連携推進会議の実施に係る報告書!Print_Area</vt:lpstr>
      <vt:lpstr>別紙①!Print_Area</vt:lpstr>
      <vt:lpstr>'別紙１　他法指定事業等'!Print_Area</vt:lpstr>
      <vt:lpstr>別紙②!Print_Area</vt:lpstr>
      <vt:lpstr>'別紙２（その１）多機能型'!Print_Area</vt:lpstr>
      <vt:lpstr>'別紙２（その２）多機能型'!Print_Area</vt:lpstr>
      <vt:lpstr>別紙③!Print_Area</vt:lpstr>
      <vt:lpstr>'報告書　別紙'!Print_Area</vt:lpstr>
      <vt:lpstr>指定申請書確認表!Print_Titles</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'&lt;削除しないでください&gt;選択肢'!同行援護</vt:lpstr>
      <vt:lpstr>特定相談支援・障害児相談支援</vt:lpstr>
      <vt:lpstr>認定指定就労移行支援</vt:lpstr>
      <vt:lpstr>福祉型障害児入所施設</vt:lpstr>
      <vt:lpstr>保育所等訪問支援</vt:lpstr>
      <vt:lpstr>療養介護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2026-02-19T11:34:47Z</cp:lastPrinted>
  <dcterms:created xsi:type="dcterms:W3CDTF">2006-06-14T03:20:38Z</dcterms:created>
  <dcterms:modified xsi:type="dcterms:W3CDTF">2026-02-19T11:37:25Z</dcterms:modified>
</cp:coreProperties>
</file>